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9" i="8"/>
  <c r="I42" i="9" l="1"/>
  <c r="L42" i="9"/>
  <c r="K7" i="9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BK47" i="8"/>
  <c r="D47" i="8"/>
  <c r="V28" i="8"/>
  <c r="BK27" i="8"/>
  <c r="BK15" i="8"/>
  <c r="I28" i="8"/>
  <c r="G69" i="8" l="1"/>
  <c r="AW69" i="8"/>
  <c r="BA69" i="8"/>
  <c r="BE69" i="8"/>
  <c r="BI69" i="8"/>
  <c r="AD69" i="8"/>
  <c r="AH69" i="8"/>
  <c r="AX69" i="8"/>
  <c r="AB69" i="8"/>
  <c r="AF69" i="8"/>
  <c r="N69" i="8"/>
  <c r="BC69" i="8"/>
  <c r="T69" i="8"/>
  <c r="AJ69" i="8"/>
  <c r="AV69" i="8"/>
  <c r="AZ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<sst xmlns="http://schemas.openxmlformats.org/spreadsheetml/2006/main" count="174" uniqueCount="132">
  <si>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</si>
  <si>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</si>
  <si>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</si>
  <si>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</si>
  <si>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</si>
  <si>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</si>
  <si>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</si>
  <si>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</si>
  <si>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</si>
  <si>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</si>
  <si>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</si>
  <si>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</si>
  <si>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</si>
  <si>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</si>
  <si>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</si>
  <si>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</si>
  <si>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</si>
  <si>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</si>
  <si>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</si>
  <si>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</si>
  <si>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</si>
  <si>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</si>
  <si>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</si>
  <si>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</si>
  <si>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</si>
  <si>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</si>
  <si>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</si>
  <si>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</si>
  <si>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</si>
  <si>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</si>
  <si>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</si>
  <si>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</si>
  <si>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</si>
  <si>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</si>
  <si>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</si>
  <si>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</si>
  <si>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</si>
  <si>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</si>
  <si>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</si>
  <si>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</si>
  <si>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</si>
  <si>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</si>
  <si>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</si>
  <si>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</si>
  <si>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</si>
  <si>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</si>
  <si>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</si>
  <si>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</si>
  <si>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</si>
  <si>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</si>
  <si>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</si>
  <si>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</si>
  <si>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</si>
  <si>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</si>
  <si>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</si>
  <si>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</si>
  <si>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</si>
  <si>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</si>
  <si>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</si>
  <si>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</si>
  <si>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</si>
  <si>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</si>
  <si>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</si>
  <si>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</si>
  <si>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</si>
  <si>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</si>
  <si>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</si>
  <si>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</si>
  <si>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</si>
  <si>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</si>
  <si>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</si>
  <si>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</si>
  <si>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</si>
  <si>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</si>
  <si>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</si>
  <si>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</si>
  <si>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</si>
  <si>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</si>
  <si>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</si>
  <si>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</si>
  <si>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</si>
  <si>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</si>
  <si>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</si>
  <si>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</si>
  <si>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</si>
  <si>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</si>
  <si>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</si>
  <si>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</si>
  <si>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</si>
  <si>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</si>
  <si>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</si>
  <si>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</si>
  <si>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</si>
  <si>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</si>
  <si>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</si>
  <si>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</si>
  <si>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</si>
  <si>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</si>
  <si>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</si>
  <si>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</si>
  <si>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</si>
  <si>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</si>
  <si>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</si>
  <si>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</si>
  <si>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</si>
  <si>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</si>
  <si>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</si>
  <si>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</si>
  <si>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</si>
  <si>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</si>
  <si>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</si>
  <si>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</si>
  <si>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</si>
  <si>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</si>
  <si>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</si>
  <si>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</si>
  <si>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</si>
  <si>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</si>
  <si>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</si>
  <si>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</si>
  <si>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</si>
  <si>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</si>
  <si>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</si>
  <si>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</si>
  <si>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</si>
  <si>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</si>
  <si>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</si>
  <si>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Midcap Fund</t>
  </si>
  <si>
    <t>IDBI Healthcare Fund</t>
  </si>
  <si>
    <t>IDBI Mutual Fund: Net Average Assets Under Management (AAUM) as on 31-July-2019
(All figures in Rs. Crore)</t>
  </si>
  <si>
    <t>Table showing State wise /Union Territory wise contribution to AAUM of category of schemes as on 31-July-2019</t>
  </si>
  <si>
    <t xml:space="preserve">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</si>
</sst>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43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zoomScale="85" zoomScaleNormal="85" workbookViewId="0">
      <selection activeCell="B10" sqref="B10"/>
    </sheetView>
  </sheetViews>
  <sheetFormatPr defaultRowHeight="12.75" x14ac:dyDescent="0.2"/>
  <cols>
    <col min="1" max="1" width="5" style="3" customWidth="1"/>
    <col min="2" max="2" width="40.710937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84" t="s">
        <v>75</v>
      </c>
      <c r="B1" s="61" t="s">
        <v>28</v>
      </c>
      <c r="C1" s="75" t="s">
        <v>129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7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 x14ac:dyDescent="0.4">
      <c r="A2" s="85"/>
      <c r="B2" s="62"/>
      <c r="C2" s="63" t="s">
        <v>27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5"/>
      <c r="W2" s="63" t="s">
        <v>25</v>
      </c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5"/>
      <c r="AQ2" s="63" t="s">
        <v>26</v>
      </c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5"/>
      <c r="BK2" s="78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 x14ac:dyDescent="0.4">
      <c r="A3" s="85"/>
      <c r="B3" s="62"/>
      <c r="C3" s="69" t="s">
        <v>120</v>
      </c>
      <c r="D3" s="70"/>
      <c r="E3" s="70"/>
      <c r="F3" s="70"/>
      <c r="G3" s="70"/>
      <c r="H3" s="70"/>
      <c r="I3" s="70"/>
      <c r="J3" s="70"/>
      <c r="K3" s="70"/>
      <c r="L3" s="71"/>
      <c r="M3" s="69" t="s">
        <v>121</v>
      </c>
      <c r="N3" s="70"/>
      <c r="O3" s="70"/>
      <c r="P3" s="70"/>
      <c r="Q3" s="70"/>
      <c r="R3" s="70"/>
      <c r="S3" s="70"/>
      <c r="T3" s="70"/>
      <c r="U3" s="70"/>
      <c r="V3" s="71"/>
      <c r="W3" s="69" t="s">
        <v>120</v>
      </c>
      <c r="X3" s="70"/>
      <c r="Y3" s="70"/>
      <c r="Z3" s="70"/>
      <c r="AA3" s="70"/>
      <c r="AB3" s="70"/>
      <c r="AC3" s="70"/>
      <c r="AD3" s="70"/>
      <c r="AE3" s="70"/>
      <c r="AF3" s="71"/>
      <c r="AG3" s="69" t="s">
        <v>121</v>
      </c>
      <c r="AH3" s="70"/>
      <c r="AI3" s="70"/>
      <c r="AJ3" s="70"/>
      <c r="AK3" s="70"/>
      <c r="AL3" s="70"/>
      <c r="AM3" s="70"/>
      <c r="AN3" s="70"/>
      <c r="AO3" s="70"/>
      <c r="AP3" s="71"/>
      <c r="AQ3" s="69" t="s">
        <v>120</v>
      </c>
      <c r="AR3" s="70"/>
      <c r="AS3" s="70"/>
      <c r="AT3" s="70"/>
      <c r="AU3" s="70"/>
      <c r="AV3" s="70"/>
      <c r="AW3" s="70"/>
      <c r="AX3" s="70"/>
      <c r="AY3" s="70"/>
      <c r="AZ3" s="71"/>
      <c r="BA3" s="69" t="s">
        <v>121</v>
      </c>
      <c r="BB3" s="70"/>
      <c r="BC3" s="70"/>
      <c r="BD3" s="70"/>
      <c r="BE3" s="70"/>
      <c r="BF3" s="70"/>
      <c r="BG3" s="70"/>
      <c r="BH3" s="70"/>
      <c r="BI3" s="70"/>
      <c r="BJ3" s="71"/>
      <c r="BK3" s="79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 x14ac:dyDescent="0.35">
      <c r="A4" s="85"/>
      <c r="B4" s="62"/>
      <c r="C4" s="66" t="s">
        <v>34</v>
      </c>
      <c r="D4" s="67"/>
      <c r="E4" s="67"/>
      <c r="F4" s="67"/>
      <c r="G4" s="68"/>
      <c r="H4" s="66" t="s">
        <v>35</v>
      </c>
      <c r="I4" s="67"/>
      <c r="J4" s="67"/>
      <c r="K4" s="67"/>
      <c r="L4" s="68"/>
      <c r="M4" s="66" t="s">
        <v>34</v>
      </c>
      <c r="N4" s="67"/>
      <c r="O4" s="67"/>
      <c r="P4" s="67"/>
      <c r="Q4" s="68"/>
      <c r="R4" s="66" t="s">
        <v>35</v>
      </c>
      <c r="S4" s="67"/>
      <c r="T4" s="67"/>
      <c r="U4" s="67"/>
      <c r="V4" s="68"/>
      <c r="W4" s="66" t="s">
        <v>34</v>
      </c>
      <c r="X4" s="67"/>
      <c r="Y4" s="67"/>
      <c r="Z4" s="67"/>
      <c r="AA4" s="68"/>
      <c r="AB4" s="66" t="s">
        <v>35</v>
      </c>
      <c r="AC4" s="67"/>
      <c r="AD4" s="67"/>
      <c r="AE4" s="67"/>
      <c r="AF4" s="68"/>
      <c r="AG4" s="66" t="s">
        <v>34</v>
      </c>
      <c r="AH4" s="67"/>
      <c r="AI4" s="67"/>
      <c r="AJ4" s="67"/>
      <c r="AK4" s="68"/>
      <c r="AL4" s="66" t="s">
        <v>35</v>
      </c>
      <c r="AM4" s="67"/>
      <c r="AN4" s="67"/>
      <c r="AO4" s="67"/>
      <c r="AP4" s="68"/>
      <c r="AQ4" s="66" t="s">
        <v>34</v>
      </c>
      <c r="AR4" s="67"/>
      <c r="AS4" s="67"/>
      <c r="AT4" s="67"/>
      <c r="AU4" s="68"/>
      <c r="AV4" s="66" t="s">
        <v>35</v>
      </c>
      <c r="AW4" s="67"/>
      <c r="AX4" s="67"/>
      <c r="AY4" s="67"/>
      <c r="AZ4" s="68"/>
      <c r="BA4" s="66" t="s">
        <v>34</v>
      </c>
      <c r="BB4" s="67"/>
      <c r="BC4" s="67"/>
      <c r="BD4" s="67"/>
      <c r="BE4" s="68"/>
      <c r="BF4" s="66" t="s">
        <v>35</v>
      </c>
      <c r="BG4" s="67"/>
      <c r="BH4" s="67"/>
      <c r="BI4" s="67"/>
      <c r="BJ4" s="68"/>
      <c r="BK4" s="79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 x14ac:dyDescent="0.3">
      <c r="A5" s="85"/>
      <c r="B5" s="62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80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 x14ac:dyDescent="0.2">
      <c r="A6" s="16" t="s">
        <v>0</v>
      </c>
      <c r="B6" s="19" t="s">
        <v>6</v>
      </c>
      <c r="C6" s="72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4"/>
    </row>
    <row r="7" spans="1:107" x14ac:dyDescent="0.2">
      <c r="A7" s="16" t="s">
        <v>76</v>
      </c>
      <c r="B7" s="19" t="s">
        <v>12</v>
      </c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4"/>
    </row>
    <row r="8" spans="1:107" x14ac:dyDescent="0.2">
      <c r="A8" s="16"/>
      <c r="B8" s="29" t="s">
        <v>101</v>
      </c>
      <c r="C8" s="35">
        <v>0</v>
      </c>
      <c r="D8" s="35">
        <v>67.176149689741706</v>
      </c>
      <c r="E8" s="35">
        <v>31.519939321982026</v>
      </c>
      <c r="F8" s="35">
        <v>0</v>
      </c>
      <c r="G8" s="35">
        <v>0</v>
      </c>
      <c r="H8" s="35">
        <v>6.754352644654408</v>
      </c>
      <c r="I8" s="35">
        <v>329.38712176131924</v>
      </c>
      <c r="J8" s="35">
        <v>358.18491523367521</v>
      </c>
      <c r="K8" s="35">
        <v>0</v>
      </c>
      <c r="L8" s="35">
        <v>75.456616270120719</v>
      </c>
      <c r="M8" s="35">
        <v>0</v>
      </c>
      <c r="N8" s="35">
        <v>12.788259529516099</v>
      </c>
      <c r="O8" s="35">
        <v>0</v>
      </c>
      <c r="P8" s="35">
        <v>0</v>
      </c>
      <c r="Q8" s="35">
        <v>0</v>
      </c>
      <c r="R8" s="35">
        <v>2.3664269607535968</v>
      </c>
      <c r="S8" s="35">
        <v>58.680424109612602</v>
      </c>
      <c r="T8" s="35">
        <v>361.86764622790128</v>
      </c>
      <c r="U8" s="35">
        <v>0</v>
      </c>
      <c r="V8" s="35">
        <v>7.1935398150937004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5.9427024738165048</v>
      </c>
      <c r="AC8" s="35">
        <v>87.830139815349341</v>
      </c>
      <c r="AD8" s="35">
        <v>37.80886018861208</v>
      </c>
      <c r="AE8" s="35">
        <v>0</v>
      </c>
      <c r="AF8" s="35">
        <v>93.704315518949855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5.2910310604286988</v>
      </c>
      <c r="AM8" s="35">
        <v>69.690898041094584</v>
      </c>
      <c r="AN8" s="35">
        <v>420.50225402241585</v>
      </c>
      <c r="AO8" s="35">
        <v>0</v>
      </c>
      <c r="AP8" s="35">
        <v>37.162073208343045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6.9428889333268016</v>
      </c>
      <c r="AW8" s="35">
        <v>72.518545194546192</v>
      </c>
      <c r="AX8" s="35">
        <v>7.7693990081609989</v>
      </c>
      <c r="AY8" s="35">
        <v>0</v>
      </c>
      <c r="AZ8" s="35">
        <v>51.824465739154832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1.4205528666967995</v>
      </c>
      <c r="BG8" s="35">
        <v>0.50298913509659993</v>
      </c>
      <c r="BH8" s="35">
        <v>37.373564526418697</v>
      </c>
      <c r="BI8" s="35">
        <v>0</v>
      </c>
      <c r="BJ8" s="35">
        <v>1.9380325084179002</v>
      </c>
      <c r="BK8" s="36">
        <f>SUM(C8:BJ8)</f>
        <v>2249.5981038051996</v>
      </c>
    </row>
    <row r="9" spans="1:107" x14ac:dyDescent="0.2">
      <c r="A9" s="16"/>
      <c r="B9" s="21" t="s">
        <v>85</v>
      </c>
      <c r="C9" s="33">
        <f t="shared" ref="C9:BJ9" si="0">SUM(C8)</f>
        <v>0</v>
      </c>
      <c r="D9" s="33">
        <f t="shared" si="0"/>
        <v>67.176149689741706</v>
      </c>
      <c r="E9" s="33">
        <f t="shared" si="0"/>
        <v>31.519939321982026</v>
      </c>
      <c r="F9" s="33">
        <f t="shared" si="0"/>
        <v>0</v>
      </c>
      <c r="G9" s="33">
        <f t="shared" si="0"/>
        <v>0</v>
      </c>
      <c r="H9" s="33">
        <f t="shared" si="0"/>
        <v>6.754352644654408</v>
      </c>
      <c r="I9" s="33">
        <f t="shared" si="0"/>
        <v>329.38712176131924</v>
      </c>
      <c r="J9" s="33">
        <f t="shared" si="0"/>
        <v>358.18491523367521</v>
      </c>
      <c r="K9" s="33">
        <f t="shared" si="0"/>
        <v>0</v>
      </c>
      <c r="L9" s="33">
        <f t="shared" si="0"/>
        <v>75.456616270120719</v>
      </c>
      <c r="M9" s="33">
        <f t="shared" si="0"/>
        <v>0</v>
      </c>
      <c r="N9" s="33">
        <f t="shared" si="0"/>
        <v>12.788259529516099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2.3664269607535968</v>
      </c>
      <c r="S9" s="33">
        <f t="shared" si="0"/>
        <v>58.680424109612602</v>
      </c>
      <c r="T9" s="33">
        <f t="shared" si="0"/>
        <v>361.86764622790128</v>
      </c>
      <c r="U9" s="33">
        <f t="shared" si="0"/>
        <v>0</v>
      </c>
      <c r="V9" s="33">
        <f t="shared" si="0"/>
        <v>7.1935398150937004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5.9427024738165048</v>
      </c>
      <c r="AC9" s="33">
        <f t="shared" si="0"/>
        <v>87.830139815349341</v>
      </c>
      <c r="AD9" s="33">
        <f t="shared" si="0"/>
        <v>37.80886018861208</v>
      </c>
      <c r="AE9" s="33">
        <f t="shared" si="0"/>
        <v>0</v>
      </c>
      <c r="AF9" s="33">
        <f t="shared" si="0"/>
        <v>93.704315518949855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5.2910310604286988</v>
      </c>
      <c r="AM9" s="33">
        <f t="shared" si="0"/>
        <v>69.690898041094584</v>
      </c>
      <c r="AN9" s="33">
        <f t="shared" si="0"/>
        <v>420.50225402241585</v>
      </c>
      <c r="AO9" s="33">
        <f t="shared" si="0"/>
        <v>0</v>
      </c>
      <c r="AP9" s="33">
        <f t="shared" si="0"/>
        <v>37.162073208343045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6.9428889333268016</v>
      </c>
      <c r="AW9" s="33">
        <f>(SUM(AW8))</f>
        <v>72.518545194546192</v>
      </c>
      <c r="AX9" s="33">
        <f t="shared" si="0"/>
        <v>7.7693990081609989</v>
      </c>
      <c r="AY9" s="33">
        <f t="shared" si="0"/>
        <v>0</v>
      </c>
      <c r="AZ9" s="33">
        <f t="shared" si="0"/>
        <v>51.824465739154832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1.4205528666967995</v>
      </c>
      <c r="BG9" s="33">
        <f t="shared" si="0"/>
        <v>0.50298913509659993</v>
      </c>
      <c r="BH9" s="33">
        <f t="shared" si="0"/>
        <v>37.373564526418697</v>
      </c>
      <c r="BI9" s="33">
        <f t="shared" si="0"/>
        <v>0</v>
      </c>
      <c r="BJ9" s="33">
        <f t="shared" si="0"/>
        <v>1.9380325084179002</v>
      </c>
      <c r="BK9" s="31">
        <f>SUM(BK8)</f>
        <v>2249.5981038051996</v>
      </c>
    </row>
    <row r="10" spans="1:107" x14ac:dyDescent="0.2">
      <c r="A10" s="16" t="s">
        <v>77</v>
      </c>
      <c r="B10" s="20" t="s">
        <v>3</v>
      </c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4"/>
    </row>
    <row r="11" spans="1:107" x14ac:dyDescent="0.2">
      <c r="A11" s="16"/>
      <c r="B11" s="29" t="s">
        <v>102</v>
      </c>
      <c r="C11" s="35">
        <v>0</v>
      </c>
      <c r="D11" s="35">
        <v>0.68157981596770001</v>
      </c>
      <c r="E11" s="35">
        <v>0</v>
      </c>
      <c r="F11" s="35">
        <v>0</v>
      </c>
      <c r="G11" s="35">
        <v>0</v>
      </c>
      <c r="H11" s="35">
        <v>0.30440275061090005</v>
      </c>
      <c r="I11" s="35">
        <v>0</v>
      </c>
      <c r="J11" s="35">
        <v>0.20375629558059999</v>
      </c>
      <c r="K11" s="35">
        <v>0</v>
      </c>
      <c r="L11" s="35">
        <v>4.445129187547999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0.24820126941709997</v>
      </c>
      <c r="S11" s="35">
        <v>0.20539362187089999</v>
      </c>
      <c r="T11" s="35">
        <v>0.1939099787419</v>
      </c>
      <c r="U11" s="35">
        <v>0</v>
      </c>
      <c r="V11" s="35">
        <v>0.10679030303200002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1.2486854877978009</v>
      </c>
      <c r="AC11" s="35">
        <v>0.30109863351600002</v>
      </c>
      <c r="AD11" s="35">
        <v>0</v>
      </c>
      <c r="AE11" s="35">
        <v>0</v>
      </c>
      <c r="AF11" s="35">
        <v>2.4667960155149999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1.1512962635412998</v>
      </c>
      <c r="AM11" s="35">
        <v>0.1194279846774</v>
      </c>
      <c r="AN11" s="35">
        <v>0.35627504074189997</v>
      </c>
      <c r="AO11" s="35">
        <v>0</v>
      </c>
      <c r="AP11" s="35">
        <v>1.0630600155153997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0.52349427586730013</v>
      </c>
      <c r="AW11" s="35">
        <v>3.0222701063546999</v>
      </c>
      <c r="AX11" s="35">
        <v>4.6443792006772</v>
      </c>
      <c r="AY11" s="35">
        <v>0</v>
      </c>
      <c r="AZ11" s="35">
        <v>0.37485060754819999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8.6377266966799982E-2</v>
      </c>
      <c r="BG11" s="35">
        <v>7.8430084192999995E-3</v>
      </c>
      <c r="BH11" s="35">
        <v>0</v>
      </c>
      <c r="BI11" s="35">
        <v>0</v>
      </c>
      <c r="BJ11" s="35">
        <v>0.1012746531935</v>
      </c>
      <c r="BK11" s="36">
        <f>SUM(C11:BJ11)</f>
        <v>21.856291783100897</v>
      </c>
      <c r="BL11" s="37"/>
      <c r="BO11" s="37"/>
    </row>
    <row r="12" spans="1:107" x14ac:dyDescent="0.2">
      <c r="A12" s="16"/>
      <c r="B12" s="21" t="s">
        <v>86</v>
      </c>
      <c r="C12" s="33">
        <f t="shared" ref="C12:BJ12" si="1">SUM(C11)</f>
        <v>0</v>
      </c>
      <c r="D12" s="33">
        <f t="shared" si="1"/>
        <v>0.68157981596770001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0.30440275061090005</v>
      </c>
      <c r="I12" s="33">
        <f t="shared" si="1"/>
        <v>0</v>
      </c>
      <c r="J12" s="33">
        <f t="shared" si="1"/>
        <v>0.20375629558059999</v>
      </c>
      <c r="K12" s="33">
        <f t="shared" si="1"/>
        <v>0</v>
      </c>
      <c r="L12" s="33">
        <f t="shared" si="1"/>
        <v>4.445129187547999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0.24820126941709997</v>
      </c>
      <c r="S12" s="33">
        <f t="shared" si="1"/>
        <v>0.20539362187089999</v>
      </c>
      <c r="T12" s="33">
        <f t="shared" si="1"/>
        <v>0.1939099787419</v>
      </c>
      <c r="U12" s="33">
        <f t="shared" si="1"/>
        <v>0</v>
      </c>
      <c r="V12" s="33">
        <f t="shared" si="1"/>
        <v>0.10679030303200002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1.2486854877978009</v>
      </c>
      <c r="AC12" s="33">
        <f t="shared" si="1"/>
        <v>0.30109863351600002</v>
      </c>
      <c r="AD12" s="33">
        <f t="shared" si="1"/>
        <v>0</v>
      </c>
      <c r="AE12" s="33">
        <f t="shared" si="1"/>
        <v>0</v>
      </c>
      <c r="AF12" s="33">
        <f t="shared" si="1"/>
        <v>2.4667960155149999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1.1512962635412998</v>
      </c>
      <c r="AM12" s="33">
        <f t="shared" si="1"/>
        <v>0.1194279846774</v>
      </c>
      <c r="AN12" s="33">
        <f t="shared" si="1"/>
        <v>0.35627504074189997</v>
      </c>
      <c r="AO12" s="33">
        <f t="shared" si="1"/>
        <v>0</v>
      </c>
      <c r="AP12" s="33">
        <f t="shared" si="1"/>
        <v>1.0630600155153997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0.52349427586730013</v>
      </c>
      <c r="AW12" s="33">
        <f>(SUM(AW11))</f>
        <v>3.0222701063546999</v>
      </c>
      <c r="AX12" s="33">
        <f t="shared" si="1"/>
        <v>4.6443792006772</v>
      </c>
      <c r="AY12" s="33">
        <f t="shared" si="1"/>
        <v>0</v>
      </c>
      <c r="AZ12" s="33">
        <f t="shared" si="1"/>
        <v>0.37485060754819999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8.6377266966799982E-2</v>
      </c>
      <c r="BG12" s="33">
        <f t="shared" si="1"/>
        <v>7.8430084192999995E-3</v>
      </c>
      <c r="BH12" s="33">
        <f t="shared" si="1"/>
        <v>0</v>
      </c>
      <c r="BI12" s="33">
        <f t="shared" si="1"/>
        <v>0</v>
      </c>
      <c r="BJ12" s="33">
        <f t="shared" si="1"/>
        <v>0.1012746531935</v>
      </c>
      <c r="BK12" s="34">
        <f>SUM(BK11)</f>
        <v>21.856291783100897</v>
      </c>
    </row>
    <row r="13" spans="1:107" x14ac:dyDescent="0.2">
      <c r="A13" s="16" t="s">
        <v>78</v>
      </c>
      <c r="B13" s="20" t="s">
        <v>10</v>
      </c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4"/>
    </row>
    <row r="14" spans="1:107" x14ac:dyDescent="0.2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 x14ac:dyDescent="0.2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 x14ac:dyDescent="0.2">
      <c r="A16" s="16" t="s">
        <v>79</v>
      </c>
      <c r="B16" s="20" t="s">
        <v>13</v>
      </c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4"/>
    </row>
    <row r="17" spans="1:67" x14ac:dyDescent="0.2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 x14ac:dyDescent="0.2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 x14ac:dyDescent="0.2">
      <c r="A19" s="16" t="s">
        <v>81</v>
      </c>
      <c r="B19" s="28" t="s">
        <v>97</v>
      </c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4"/>
    </row>
    <row r="20" spans="1:67" x14ac:dyDescent="0.2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 x14ac:dyDescent="0.2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 x14ac:dyDescent="0.2">
      <c r="A22" s="16" t="s">
        <v>82</v>
      </c>
      <c r="B22" s="20" t="s">
        <v>14</v>
      </c>
      <c r="C22" s="7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4"/>
    </row>
    <row r="23" spans="1:67" x14ac:dyDescent="0.2">
      <c r="A23" s="16"/>
      <c r="B23" s="29" t="s">
        <v>103</v>
      </c>
      <c r="C23" s="35">
        <v>0</v>
      </c>
      <c r="D23" s="35">
        <v>0.65860199751610005</v>
      </c>
      <c r="E23" s="35">
        <v>0</v>
      </c>
      <c r="F23" s="35">
        <v>0</v>
      </c>
      <c r="G23" s="35">
        <v>0</v>
      </c>
      <c r="H23" s="35">
        <v>0.18483404964379999</v>
      </c>
      <c r="I23" s="35">
        <v>9.9762817483800004E-2</v>
      </c>
      <c r="J23" s="35">
        <v>0.50426769761290002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0.11619144528889998</v>
      </c>
      <c r="S23" s="35">
        <v>0</v>
      </c>
      <c r="T23" s="35">
        <v>10.610653478935401</v>
      </c>
      <c r="U23" s="35">
        <v>0</v>
      </c>
      <c r="V23" s="35">
        <v>0.17418072906440002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2.9688040052069984</v>
      </c>
      <c r="AC23" s="35">
        <v>1.5982603322578002</v>
      </c>
      <c r="AD23" s="35">
        <v>0.30155573141930003</v>
      </c>
      <c r="AE23" s="35">
        <v>0</v>
      </c>
      <c r="AF23" s="35">
        <v>4.0285275774815998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1.7693554056617999</v>
      </c>
      <c r="AM23" s="35">
        <v>0.10670900580639998</v>
      </c>
      <c r="AN23" s="35">
        <v>7.6625483870899999E-2</v>
      </c>
      <c r="AO23" s="35">
        <v>0</v>
      </c>
      <c r="AP23" s="35">
        <v>1.7594873832245994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2.4385757663088006</v>
      </c>
      <c r="AW23" s="35">
        <v>5.2878819051933004</v>
      </c>
      <c r="AX23" s="35">
        <v>3.1959163493225002</v>
      </c>
      <c r="AY23" s="35">
        <v>0</v>
      </c>
      <c r="AZ23" s="35">
        <v>2.0445866702891995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0.34838388544750026</v>
      </c>
      <c r="BG23" s="35">
        <v>0.25068224441930004</v>
      </c>
      <c r="BH23" s="35">
        <v>0</v>
      </c>
      <c r="BI23" s="35">
        <v>0</v>
      </c>
      <c r="BJ23" s="35">
        <v>0.54489976767729997</v>
      </c>
      <c r="BK23" s="36">
        <f>SUM(C23:BJ23)</f>
        <v>39.068743729132599</v>
      </c>
      <c r="BL23" s="37"/>
      <c r="BN23" s="37"/>
    </row>
    <row r="24" spans="1:67" x14ac:dyDescent="0.2">
      <c r="A24" s="16"/>
      <c r="B24" s="29" t="s">
        <v>115</v>
      </c>
      <c r="C24" s="35">
        <v>0</v>
      </c>
      <c r="D24" s="35">
        <v>0.66601606522580004</v>
      </c>
      <c r="E24" s="35">
        <v>0</v>
      </c>
      <c r="F24" s="35">
        <v>0</v>
      </c>
      <c r="G24" s="35">
        <v>0</v>
      </c>
      <c r="H24" s="35">
        <v>0.55356221415840035</v>
      </c>
      <c r="I24" s="35">
        <v>0</v>
      </c>
      <c r="J24" s="35">
        <v>0.86672122419349995</v>
      </c>
      <c r="K24" s="35">
        <v>0</v>
      </c>
      <c r="L24" s="35">
        <v>0.61787535348349998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0.33468488377209982</v>
      </c>
      <c r="S24" s="35">
        <v>0</v>
      </c>
      <c r="T24" s="35">
        <v>0</v>
      </c>
      <c r="U24" s="35">
        <v>0</v>
      </c>
      <c r="V24" s="35">
        <v>6.4673476806300007E-2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3.0717688116321988</v>
      </c>
      <c r="AC24" s="35">
        <v>3.4461732360966</v>
      </c>
      <c r="AD24" s="35">
        <v>0</v>
      </c>
      <c r="AE24" s="35">
        <v>0</v>
      </c>
      <c r="AF24" s="35">
        <v>5.8324598601902995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4.0682073720465048</v>
      </c>
      <c r="AM24" s="35">
        <v>7.0615680988060987</v>
      </c>
      <c r="AN24" s="35">
        <v>7.5744209589998999</v>
      </c>
      <c r="AO24" s="35">
        <v>0</v>
      </c>
      <c r="AP24" s="35">
        <v>3.6110630042236003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4.0944725888230984</v>
      </c>
      <c r="AW24" s="35">
        <v>16.5986609666767</v>
      </c>
      <c r="AX24" s="35">
        <v>0</v>
      </c>
      <c r="AY24" s="35">
        <v>0</v>
      </c>
      <c r="AZ24" s="35">
        <v>10.851258717481098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0.72093414522139998</v>
      </c>
      <c r="BG24" s="35">
        <v>0</v>
      </c>
      <c r="BH24" s="35">
        <v>1.3382845265806</v>
      </c>
      <c r="BI24" s="35">
        <v>0</v>
      </c>
      <c r="BJ24" s="35">
        <v>0.84349795167679986</v>
      </c>
      <c r="BK24" s="36">
        <f>SUM(C24:BJ24)</f>
        <v>72.216303456094508</v>
      </c>
      <c r="BL24" s="37"/>
      <c r="BM24" s="38"/>
      <c r="BN24" s="37"/>
    </row>
    <row r="25" spans="1:67" x14ac:dyDescent="0.2">
      <c r="A25" s="16"/>
      <c r="B25" s="29" t="s">
        <v>104</v>
      </c>
      <c r="C25" s="35">
        <v>0</v>
      </c>
      <c r="D25" s="35">
        <v>8.5499834504514993</v>
      </c>
      <c r="E25" s="35">
        <v>0</v>
      </c>
      <c r="F25" s="35">
        <v>0</v>
      </c>
      <c r="G25" s="35">
        <v>0</v>
      </c>
      <c r="H25" s="35">
        <v>0.30099074493309996</v>
      </c>
      <c r="I25" s="35">
        <v>5.2954922579999996E-3</v>
      </c>
      <c r="J25" s="35">
        <v>0</v>
      </c>
      <c r="K25" s="35">
        <v>0</v>
      </c>
      <c r="L25" s="35">
        <v>1.0144432870319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0.15403404274050003</v>
      </c>
      <c r="S25" s="35">
        <v>1.7355274040321997</v>
      </c>
      <c r="T25" s="35">
        <v>0</v>
      </c>
      <c r="U25" s="35">
        <v>0</v>
      </c>
      <c r="V25" s="35">
        <v>0.13052726554819999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0.58750474186869994</v>
      </c>
      <c r="AC25" s="35">
        <v>3.2236538699999999E-4</v>
      </c>
      <c r="AD25" s="35">
        <v>0</v>
      </c>
      <c r="AE25" s="35">
        <v>0</v>
      </c>
      <c r="AF25" s="35">
        <v>3.2607563466120002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0.51038086222430001</v>
      </c>
      <c r="AM25" s="35">
        <v>2.6705912387E-2</v>
      </c>
      <c r="AN25" s="35">
        <v>1.9956088361288997</v>
      </c>
      <c r="AO25" s="35">
        <v>0</v>
      </c>
      <c r="AP25" s="35">
        <v>0.70188936190310003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1.735570629833199</v>
      </c>
      <c r="AW25" s="35">
        <v>24.780252608935097</v>
      </c>
      <c r="AX25" s="35">
        <v>0</v>
      </c>
      <c r="AY25" s="35">
        <v>0</v>
      </c>
      <c r="AZ25" s="35">
        <v>2.6654766756435997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0.13585165332100005</v>
      </c>
      <c r="BG25" s="35">
        <v>0</v>
      </c>
      <c r="BH25" s="35">
        <v>0</v>
      </c>
      <c r="BI25" s="35">
        <v>0</v>
      </c>
      <c r="BJ25" s="35">
        <v>1.0848652102257001</v>
      </c>
      <c r="BK25" s="36">
        <f>SUM(C25:BJ25)</f>
        <v>49.37598689146499</v>
      </c>
      <c r="BM25" s="37"/>
      <c r="BO25" s="37"/>
    </row>
    <row r="26" spans="1:67" x14ac:dyDescent="0.2">
      <c r="A26" s="16"/>
      <c r="B26" s="29" t="s">
        <v>105</v>
      </c>
      <c r="C26" s="35">
        <v>0</v>
      </c>
      <c r="D26" s="35">
        <v>0.68741103161280004</v>
      </c>
      <c r="E26" s="35">
        <v>0</v>
      </c>
      <c r="F26" s="35">
        <v>0</v>
      </c>
      <c r="G26" s="35">
        <v>0</v>
      </c>
      <c r="H26" s="35">
        <v>0.84170864031539949</v>
      </c>
      <c r="I26" s="35">
        <v>7.3286949051932986</v>
      </c>
      <c r="J26" s="35">
        <v>33.613023704645101</v>
      </c>
      <c r="K26" s="35">
        <v>0</v>
      </c>
      <c r="L26" s="35">
        <v>13.199437095803402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1.0211046833163</v>
      </c>
      <c r="S26" s="35">
        <v>3.9008224873546995</v>
      </c>
      <c r="T26" s="35">
        <v>31.45037301320016</v>
      </c>
      <c r="U26" s="35">
        <v>0</v>
      </c>
      <c r="V26" s="35">
        <v>1.8556121864507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2.6588062180239991</v>
      </c>
      <c r="AC26" s="35">
        <v>16.235445368740297</v>
      </c>
      <c r="AD26" s="35">
        <v>2.6093354485806</v>
      </c>
      <c r="AE26" s="35">
        <v>0</v>
      </c>
      <c r="AF26" s="35">
        <v>54.942914609572405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3.6161958614072995</v>
      </c>
      <c r="AM26" s="35">
        <v>5.9093254434508999</v>
      </c>
      <c r="AN26" s="35">
        <v>11.0812314256771</v>
      </c>
      <c r="AO26" s="35">
        <v>0</v>
      </c>
      <c r="AP26" s="35">
        <v>10.306332487350097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4.830590131907698</v>
      </c>
      <c r="AW26" s="35">
        <v>18.451276941514404</v>
      </c>
      <c r="AX26" s="35">
        <v>17.441185278290199</v>
      </c>
      <c r="AY26" s="35">
        <v>0</v>
      </c>
      <c r="AZ26" s="35">
        <v>17.457442888283396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1.3349898462487986</v>
      </c>
      <c r="BG26" s="35">
        <v>6.6067683433537008</v>
      </c>
      <c r="BH26" s="35">
        <v>7.1736860878061002</v>
      </c>
      <c r="BI26" s="35">
        <v>0</v>
      </c>
      <c r="BJ26" s="35">
        <v>5.2164367641589013</v>
      </c>
      <c r="BK26" s="36">
        <f>SUM(C26:BJ26)</f>
        <v>279.77015089225779</v>
      </c>
      <c r="BL26" s="37"/>
      <c r="BN26" s="37"/>
    </row>
    <row r="27" spans="1:67" x14ac:dyDescent="0.2">
      <c r="A27" s="16"/>
      <c r="B27" s="21" t="s">
        <v>90</v>
      </c>
      <c r="C27" s="33">
        <f>SUM(C23:C26)</f>
        <v>0</v>
      </c>
      <c r="D27" s="33">
        <f t="shared" ref="D27:BJ27" si="7">SUM(D23:D26)</f>
        <v>10.562012544806199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1.8810956490506998</v>
      </c>
      <c r="I27" s="33">
        <f t="shared" si="7"/>
        <v>7.4337532149350984</v>
      </c>
      <c r="J27" s="33">
        <f t="shared" si="7"/>
        <v>34.984012626451502</v>
      </c>
      <c r="K27" s="33">
        <f t="shared" si="7"/>
        <v>0</v>
      </c>
      <c r="L27" s="33">
        <f t="shared" si="7"/>
        <v>14.831755736318803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1.6260150551177999</v>
      </c>
      <c r="S27" s="33">
        <f t="shared" si="7"/>
        <v>5.6363498913868995</v>
      </c>
      <c r="T27" s="33">
        <f t="shared" si="7"/>
        <v>42.061026492135561</v>
      </c>
      <c r="U27" s="33">
        <f t="shared" si="7"/>
        <v>0</v>
      </c>
      <c r="V27" s="33">
        <f t="shared" si="7"/>
        <v>2.2249936578696001</v>
      </c>
      <c r="W27" s="33">
        <f t="shared" si="7"/>
        <v>0</v>
      </c>
      <c r="X27" s="33">
        <f t="shared" si="7"/>
        <v>0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9.2868837767318961</v>
      </c>
      <c r="AC27" s="33">
        <f t="shared" si="7"/>
        <v>21.280201302481697</v>
      </c>
      <c r="AD27" s="33">
        <f t="shared" si="7"/>
        <v>2.9108911799998998</v>
      </c>
      <c r="AE27" s="33">
        <f t="shared" si="7"/>
        <v>0</v>
      </c>
      <c r="AF27" s="33">
        <f t="shared" si="7"/>
        <v>68.064658393856305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9.9641395013399041</v>
      </c>
      <c r="AM27" s="33">
        <f t="shared" si="7"/>
        <v>13.104308460450399</v>
      </c>
      <c r="AN27" s="33">
        <f t="shared" si="7"/>
        <v>20.727886704676799</v>
      </c>
      <c r="AO27" s="33">
        <f t="shared" si="7"/>
        <v>0</v>
      </c>
      <c r="AP27" s="33">
        <f t="shared" si="7"/>
        <v>16.378772236701398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13.099209116872796</v>
      </c>
      <c r="AW27" s="33">
        <f t="shared" si="7"/>
        <v>65.1180724223195</v>
      </c>
      <c r="AX27" s="33">
        <f t="shared" si="7"/>
        <v>20.637101627612701</v>
      </c>
      <c r="AY27" s="33">
        <f t="shared" si="7"/>
        <v>0</v>
      </c>
      <c r="AZ27" s="33">
        <f t="shared" si="7"/>
        <v>33.018764951697293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2.5401595302386992</v>
      </c>
      <c r="BG27" s="33">
        <f t="shared" si="7"/>
        <v>6.857450587773001</v>
      </c>
      <c r="BH27" s="33">
        <f t="shared" si="7"/>
        <v>8.5119706143866996</v>
      </c>
      <c r="BI27" s="33">
        <f t="shared" si="7"/>
        <v>0</v>
      </c>
      <c r="BJ27" s="33">
        <f t="shared" si="7"/>
        <v>7.6896996937387012</v>
      </c>
      <c r="BK27" s="33">
        <f>SUM(BK23:BK26)</f>
        <v>440.43118496894988</v>
      </c>
    </row>
    <row r="28" spans="1:67" x14ac:dyDescent="0.2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78.419742050515595</v>
      </c>
      <c r="E28" s="33">
        <f t="shared" si="8"/>
        <v>31.519939321982026</v>
      </c>
      <c r="F28" s="33">
        <f t="shared" si="8"/>
        <v>0</v>
      </c>
      <c r="G28" s="33">
        <f t="shared" si="8"/>
        <v>0</v>
      </c>
      <c r="H28" s="33">
        <f t="shared" si="8"/>
        <v>8.9398510443160077</v>
      </c>
      <c r="I28" s="33">
        <f t="shared" si="8"/>
        <v>336.82087497625434</v>
      </c>
      <c r="J28" s="33">
        <f t="shared" si="8"/>
        <v>393.3726841557073</v>
      </c>
      <c r="K28" s="33">
        <f t="shared" si="8"/>
        <v>0</v>
      </c>
      <c r="L28" s="33">
        <f t="shared" si="8"/>
        <v>94.733501193987522</v>
      </c>
      <c r="M28" s="33">
        <f t="shared" si="8"/>
        <v>0</v>
      </c>
      <c r="N28" s="33">
        <f t="shared" si="8"/>
        <v>12.788259529516099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4.2406432852884972</v>
      </c>
      <c r="S28" s="33">
        <f t="shared" si="8"/>
        <v>64.522167622870398</v>
      </c>
      <c r="T28" s="33">
        <f t="shared" si="8"/>
        <v>404.12258269877873</v>
      </c>
      <c r="U28" s="33">
        <f t="shared" si="8"/>
        <v>0</v>
      </c>
      <c r="V28" s="33">
        <f t="shared" si="8"/>
        <v>9.5253237759953002</v>
      </c>
      <c r="W28" s="33">
        <f t="shared" si="8"/>
        <v>0</v>
      </c>
      <c r="X28" s="33">
        <f t="shared" si="8"/>
        <v>0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16.478271738346201</v>
      </c>
      <c r="AC28" s="33">
        <f t="shared" si="8"/>
        <v>109.41143975134705</v>
      </c>
      <c r="AD28" s="33">
        <f t="shared" si="8"/>
        <v>40.719751368611981</v>
      </c>
      <c r="AE28" s="33">
        <f t="shared" si="8"/>
        <v>0</v>
      </c>
      <c r="AF28" s="33">
        <f t="shared" si="8"/>
        <v>164.23576992832116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16.406466825309902</v>
      </c>
      <c r="AM28" s="33">
        <f t="shared" si="9"/>
        <v>82.914634486222383</v>
      </c>
      <c r="AN28" s="33">
        <f t="shared" si="9"/>
        <v>441.58641576783452</v>
      </c>
      <c r="AO28" s="33">
        <f t="shared" si="9"/>
        <v>0</v>
      </c>
      <c r="AP28" s="33">
        <f t="shared" si="9"/>
        <v>54.603905460559844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20.565592326066898</v>
      </c>
      <c r="AW28" s="33">
        <f t="shared" si="9"/>
        <v>140.6588877232204</v>
      </c>
      <c r="AX28" s="33">
        <f t="shared" si="9"/>
        <v>33.050879836450903</v>
      </c>
      <c r="AY28" s="33">
        <f t="shared" si="9"/>
        <v>0</v>
      </c>
      <c r="AZ28" s="33">
        <f t="shared" si="9"/>
        <v>85.218081298400321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4.0470896639022982</v>
      </c>
      <c r="BG28" s="33">
        <f t="shared" si="9"/>
        <v>7.3682827312889012</v>
      </c>
      <c r="BH28" s="33">
        <f t="shared" si="9"/>
        <v>45.885535140805395</v>
      </c>
      <c r="BI28" s="33">
        <f t="shared" si="9"/>
        <v>0</v>
      </c>
      <c r="BJ28" s="33">
        <f t="shared" si="9"/>
        <v>9.7290068553501019</v>
      </c>
      <c r="BK28" s="33">
        <f t="shared" si="9"/>
        <v>2711.8855805572503</v>
      </c>
    </row>
    <row r="29" spans="1:67" ht="3.75" customHeight="1" x14ac:dyDescent="0.2">
      <c r="A29" s="16"/>
      <c r="B29" s="23"/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4"/>
    </row>
    <row r="30" spans="1:67" x14ac:dyDescent="0.2">
      <c r="A30" s="16" t="s">
        <v>1</v>
      </c>
      <c r="B30" s="19" t="s">
        <v>7</v>
      </c>
      <c r="C30" s="72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4"/>
    </row>
    <row r="31" spans="1:67" s="4" customFormat="1" x14ac:dyDescent="0.2">
      <c r="A31" s="16" t="s">
        <v>76</v>
      </c>
      <c r="B31" s="20" t="s">
        <v>2</v>
      </c>
      <c r="C31" s="8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3"/>
    </row>
    <row r="32" spans="1:67" s="43" customFormat="1" x14ac:dyDescent="0.2">
      <c r="A32" s="40"/>
      <c r="B32" s="41" t="s">
        <v>106</v>
      </c>
      <c r="C32" s="35">
        <v>0</v>
      </c>
      <c r="D32" s="35">
        <v>0.68996323690320005</v>
      </c>
      <c r="E32" s="35">
        <v>0</v>
      </c>
      <c r="F32" s="35">
        <v>0</v>
      </c>
      <c r="G32" s="35">
        <v>0</v>
      </c>
      <c r="H32" s="35">
        <v>13.700313776866171</v>
      </c>
      <c r="I32" s="35">
        <v>3.3798333258000003E-2</v>
      </c>
      <c r="J32" s="35">
        <v>0</v>
      </c>
      <c r="K32" s="35">
        <v>0</v>
      </c>
      <c r="L32" s="35">
        <v>1.5158730445462001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9.5828749140789942</v>
      </c>
      <c r="S32" s="35">
        <v>0</v>
      </c>
      <c r="T32" s="35">
        <v>0</v>
      </c>
      <c r="U32" s="35">
        <v>0</v>
      </c>
      <c r="V32" s="35">
        <v>0.55498848974110015</v>
      </c>
      <c r="W32" s="35">
        <v>1.1356657418999999E-3</v>
      </c>
      <c r="X32" s="35">
        <v>0</v>
      </c>
      <c r="Y32" s="35">
        <v>0</v>
      </c>
      <c r="Z32" s="35">
        <v>0</v>
      </c>
      <c r="AA32" s="35">
        <v>0</v>
      </c>
      <c r="AB32" s="35">
        <v>79.991627026805531</v>
      </c>
      <c r="AC32" s="35">
        <v>1.1522868209027</v>
      </c>
      <c r="AD32" s="35">
        <v>0</v>
      </c>
      <c r="AE32" s="35">
        <v>0</v>
      </c>
      <c r="AF32" s="35">
        <v>18.140835952083705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68.002624240680618</v>
      </c>
      <c r="AM32" s="35">
        <v>0.59111424177400007</v>
      </c>
      <c r="AN32" s="35">
        <v>0</v>
      </c>
      <c r="AO32" s="35">
        <v>0</v>
      </c>
      <c r="AP32" s="35">
        <v>7.819906976378598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251.95256497699879</v>
      </c>
      <c r="AW32" s="35">
        <v>4.5917832003536994</v>
      </c>
      <c r="AX32" s="35">
        <v>0</v>
      </c>
      <c r="AY32" s="35">
        <v>0</v>
      </c>
      <c r="AZ32" s="35">
        <v>41.140691754814434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49.801834135153122</v>
      </c>
      <c r="BG32" s="35">
        <v>0.21522500522580001</v>
      </c>
      <c r="BH32" s="35">
        <v>0</v>
      </c>
      <c r="BI32" s="35">
        <v>0</v>
      </c>
      <c r="BJ32" s="35">
        <v>3.1104991945129004</v>
      </c>
      <c r="BK32" s="42">
        <f>SUM(C32:BJ32)</f>
        <v>552.58994098681944</v>
      </c>
    </row>
    <row r="33" spans="1:67" s="4" customFormat="1" x14ac:dyDescent="0.2">
      <c r="A33" s="16"/>
      <c r="B33" s="21" t="s">
        <v>85</v>
      </c>
      <c r="C33" s="33">
        <f>SUM(C32)</f>
        <v>0</v>
      </c>
      <c r="D33" s="33">
        <f t="shared" ref="D33:BJ33" si="10">SUM(D32)</f>
        <v>0.68996323690320005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13.700313776866171</v>
      </c>
      <c r="I33" s="33">
        <f t="shared" si="10"/>
        <v>3.3798333258000003E-2</v>
      </c>
      <c r="J33" s="33">
        <f t="shared" si="10"/>
        <v>0</v>
      </c>
      <c r="K33" s="33">
        <f t="shared" si="10"/>
        <v>0</v>
      </c>
      <c r="L33" s="33">
        <f t="shared" si="10"/>
        <v>1.5158730445462001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9.5828749140789942</v>
      </c>
      <c r="S33" s="33">
        <f t="shared" si="10"/>
        <v>0</v>
      </c>
      <c r="T33" s="33">
        <f t="shared" si="10"/>
        <v>0</v>
      </c>
      <c r="U33" s="33">
        <f t="shared" si="10"/>
        <v>0</v>
      </c>
      <c r="V33" s="33">
        <f t="shared" si="10"/>
        <v>0.55498848974110015</v>
      </c>
      <c r="W33" s="33">
        <f t="shared" si="10"/>
        <v>1.1356657418999999E-3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79.991627026805531</v>
      </c>
      <c r="AC33" s="33">
        <f t="shared" si="10"/>
        <v>1.1522868209027</v>
      </c>
      <c r="AD33" s="33">
        <f t="shared" si="10"/>
        <v>0</v>
      </c>
      <c r="AE33" s="33">
        <f t="shared" si="10"/>
        <v>0</v>
      </c>
      <c r="AF33" s="33">
        <f t="shared" si="10"/>
        <v>18.140835952083705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68.002624240680618</v>
      </c>
      <c r="AM33" s="33">
        <f t="shared" si="10"/>
        <v>0.59111424177400007</v>
      </c>
      <c r="AN33" s="33">
        <f t="shared" si="10"/>
        <v>0</v>
      </c>
      <c r="AO33" s="33">
        <f t="shared" si="10"/>
        <v>0</v>
      </c>
      <c r="AP33" s="33">
        <f t="shared" si="10"/>
        <v>7.819906976378598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251.95256497699879</v>
      </c>
      <c r="AW33" s="33">
        <f t="shared" si="10"/>
        <v>4.5917832003536994</v>
      </c>
      <c r="AX33" s="33">
        <f t="shared" si="10"/>
        <v>0</v>
      </c>
      <c r="AY33" s="33">
        <f t="shared" si="10"/>
        <v>0</v>
      </c>
      <c r="AZ33" s="33">
        <f t="shared" si="10"/>
        <v>41.140691754814434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49.801834135153122</v>
      </c>
      <c r="BG33" s="33">
        <f t="shared" si="10"/>
        <v>0.21522500522580001</v>
      </c>
      <c r="BH33" s="33">
        <f t="shared" si="10"/>
        <v>0</v>
      </c>
      <c r="BI33" s="33">
        <f t="shared" si="10"/>
        <v>0</v>
      </c>
      <c r="BJ33" s="33">
        <f t="shared" si="10"/>
        <v>3.1104991945129004</v>
      </c>
      <c r="BK33" s="33">
        <f>SUM(BK32)</f>
        <v>552.58994098681944</v>
      </c>
    </row>
    <row r="34" spans="1:67" x14ac:dyDescent="0.2">
      <c r="A34" s="16" t="s">
        <v>77</v>
      </c>
      <c r="B34" s="20" t="s">
        <v>15</v>
      </c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4"/>
    </row>
    <row r="35" spans="1:67" x14ac:dyDescent="0.2">
      <c r="A35" s="16"/>
      <c r="B35" s="29" t="s">
        <v>107</v>
      </c>
      <c r="C35" s="35">
        <v>0</v>
      </c>
      <c r="D35" s="35">
        <v>0.6876693910967</v>
      </c>
      <c r="E35" s="35">
        <v>0</v>
      </c>
      <c r="F35" s="35">
        <v>0</v>
      </c>
      <c r="G35" s="35">
        <v>0</v>
      </c>
      <c r="H35" s="35">
        <v>4.9969949306086114</v>
      </c>
      <c r="I35" s="35">
        <v>0.99919381374170002</v>
      </c>
      <c r="J35" s="35">
        <v>0</v>
      </c>
      <c r="K35" s="35">
        <v>0</v>
      </c>
      <c r="L35" s="35">
        <v>2.7696860468050994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1.9796251592353005</v>
      </c>
      <c r="S35" s="35">
        <v>0</v>
      </c>
      <c r="T35" s="35">
        <v>0</v>
      </c>
      <c r="U35" s="35">
        <v>0</v>
      </c>
      <c r="V35" s="35">
        <v>0.81735692083770028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39.575429763251606</v>
      </c>
      <c r="AC35" s="35">
        <v>2.7028275105474</v>
      </c>
      <c r="AD35" s="35">
        <v>0</v>
      </c>
      <c r="AE35" s="35">
        <v>0</v>
      </c>
      <c r="AF35" s="35">
        <v>15.786817464922599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35.867621165056406</v>
      </c>
      <c r="AM35" s="35">
        <v>0.1466082514516</v>
      </c>
      <c r="AN35" s="35">
        <v>0</v>
      </c>
      <c r="AO35" s="35">
        <v>0</v>
      </c>
      <c r="AP35" s="35">
        <v>4.2243532265108996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111.71482411942441</v>
      </c>
      <c r="AW35" s="35">
        <v>6.770054411964801</v>
      </c>
      <c r="AX35" s="35">
        <v>0</v>
      </c>
      <c r="AY35" s="35">
        <v>0</v>
      </c>
      <c r="AZ35" s="35">
        <v>56.088304641077251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20.828880169874097</v>
      </c>
      <c r="BG35" s="35">
        <v>5.7826124857413985</v>
      </c>
      <c r="BH35" s="35">
        <v>0</v>
      </c>
      <c r="BI35" s="35">
        <v>0</v>
      </c>
      <c r="BJ35" s="35">
        <v>3.7706938894169988</v>
      </c>
      <c r="BK35" s="36">
        <f>SUM(C35:BJ35)</f>
        <v>315.50955336156454</v>
      </c>
      <c r="BM35" s="37"/>
      <c r="BO35" s="37"/>
    </row>
    <row r="36" spans="1:67" x14ac:dyDescent="0.2">
      <c r="A36" s="16"/>
      <c r="B36" s="29" t="s">
        <v>126</v>
      </c>
      <c r="C36" s="35">
        <v>0</v>
      </c>
      <c r="D36" s="35">
        <v>0.50289454261290001</v>
      </c>
      <c r="E36" s="35">
        <v>0</v>
      </c>
      <c r="F36" s="35">
        <v>0</v>
      </c>
      <c r="G36" s="35">
        <v>0</v>
      </c>
      <c r="H36" s="35">
        <v>0.3511345801577993</v>
      </c>
      <c r="I36" s="35">
        <v>0</v>
      </c>
      <c r="J36" s="35">
        <v>0</v>
      </c>
      <c r="K36" s="35">
        <v>0</v>
      </c>
      <c r="L36" s="35">
        <v>0.3955516478062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0.24477010515840017</v>
      </c>
      <c r="S36" s="35">
        <v>0</v>
      </c>
      <c r="T36" s="35">
        <v>0</v>
      </c>
      <c r="U36" s="35">
        <v>0</v>
      </c>
      <c r="V36" s="35">
        <v>0.18464804593530001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26.381863615741771</v>
      </c>
      <c r="AC36" s="35">
        <v>2.7503582497719998</v>
      </c>
      <c r="AD36" s="35">
        <v>0</v>
      </c>
      <c r="AE36" s="35">
        <v>0</v>
      </c>
      <c r="AF36" s="35">
        <v>29.226544716295837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26.25384785864394</v>
      </c>
      <c r="AM36" s="35">
        <v>1.5291773360954999</v>
      </c>
      <c r="AN36" s="35">
        <v>0</v>
      </c>
      <c r="AO36" s="35">
        <v>0</v>
      </c>
      <c r="AP36" s="35">
        <v>14.114807320951666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1.572082745950701</v>
      </c>
      <c r="AW36" s="35">
        <v>0.52354948341920005</v>
      </c>
      <c r="AX36" s="35">
        <v>0</v>
      </c>
      <c r="AY36" s="35">
        <v>0</v>
      </c>
      <c r="AZ36" s="35">
        <v>1.1688105213539002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0.93584190627959973</v>
      </c>
      <c r="BG36" s="35">
        <v>0</v>
      </c>
      <c r="BH36" s="35">
        <v>0</v>
      </c>
      <c r="BI36" s="35">
        <v>0</v>
      </c>
      <c r="BJ36" s="35">
        <v>0.33776204938659998</v>
      </c>
      <c r="BK36" s="36">
        <f>SUM(C36:BJ36)</f>
        <v>106.47364472556131</v>
      </c>
      <c r="BM36" s="37"/>
      <c r="BO36" s="37"/>
    </row>
    <row r="37" spans="1:67" x14ac:dyDescent="0.2">
      <c r="A37" s="16"/>
      <c r="B37" s="29" t="s">
        <v>117</v>
      </c>
      <c r="C37" s="35">
        <v>0</v>
      </c>
      <c r="D37" s="35">
        <v>0.50349650393540002</v>
      </c>
      <c r="E37" s="35">
        <v>0</v>
      </c>
      <c r="F37" s="35">
        <v>0</v>
      </c>
      <c r="G37" s="35">
        <v>0</v>
      </c>
      <c r="H37" s="35">
        <v>2.2046710658915938</v>
      </c>
      <c r="I37" s="35">
        <v>0</v>
      </c>
      <c r="J37" s="35">
        <v>0</v>
      </c>
      <c r="K37" s="35">
        <v>0</v>
      </c>
      <c r="L37" s="35">
        <v>0.64503003764489975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1.9677111351803951</v>
      </c>
      <c r="S37" s="35">
        <v>1.2036281917419001</v>
      </c>
      <c r="T37" s="35">
        <v>0</v>
      </c>
      <c r="U37" s="35">
        <v>0</v>
      </c>
      <c r="V37" s="35">
        <v>0.1943594591934</v>
      </c>
      <c r="W37" s="35">
        <v>4.4551806399999999E-5</v>
      </c>
      <c r="X37" s="35">
        <v>0</v>
      </c>
      <c r="Y37" s="35">
        <v>0</v>
      </c>
      <c r="Z37" s="35">
        <v>0</v>
      </c>
      <c r="AA37" s="35">
        <v>0</v>
      </c>
      <c r="AB37" s="35">
        <v>50.925028616081363</v>
      </c>
      <c r="AC37" s="35">
        <v>6.2410606858689981</v>
      </c>
      <c r="AD37" s="35">
        <v>0</v>
      </c>
      <c r="AE37" s="35">
        <v>0</v>
      </c>
      <c r="AF37" s="35">
        <v>43.524089115840752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63.476375696492141</v>
      </c>
      <c r="AM37" s="35">
        <v>3.8903947025145995</v>
      </c>
      <c r="AN37" s="35">
        <v>0.24226612903219999</v>
      </c>
      <c r="AO37" s="35">
        <v>0</v>
      </c>
      <c r="AP37" s="35">
        <v>26.733331697042757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11.587906430916743</v>
      </c>
      <c r="AW37" s="35">
        <v>3.7115509515800986</v>
      </c>
      <c r="AX37" s="35">
        <v>0</v>
      </c>
      <c r="AY37" s="35">
        <v>0</v>
      </c>
      <c r="AZ37" s="35">
        <v>7.8183430356738928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5.4505467907311598</v>
      </c>
      <c r="BG37" s="35">
        <v>0.49422290322569995</v>
      </c>
      <c r="BH37" s="35">
        <v>0</v>
      </c>
      <c r="BI37" s="35">
        <v>0</v>
      </c>
      <c r="BJ37" s="35">
        <v>2.5666052656760998</v>
      </c>
      <c r="BK37" s="36">
        <f>SUM(C37:BJ37)</f>
        <v>233.3806629660705</v>
      </c>
      <c r="BM37" s="37"/>
      <c r="BO37" s="37"/>
    </row>
    <row r="38" spans="1:67" x14ac:dyDescent="0.2">
      <c r="A38" s="16"/>
      <c r="B38" s="29" t="s">
        <v>124</v>
      </c>
      <c r="C38" s="35">
        <v>0</v>
      </c>
      <c r="D38" s="35">
        <v>0.54273710661289998</v>
      </c>
      <c r="E38" s="35">
        <v>0</v>
      </c>
      <c r="F38" s="35">
        <v>0</v>
      </c>
      <c r="G38" s="35">
        <v>0</v>
      </c>
      <c r="H38" s="35">
        <v>1.3344635637548079</v>
      </c>
      <c r="I38" s="35">
        <v>0.108764516129</v>
      </c>
      <c r="J38" s="35">
        <v>0</v>
      </c>
      <c r="K38" s="35">
        <v>0</v>
      </c>
      <c r="L38" s="35">
        <v>1.8953952090641002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0.85273248417580061</v>
      </c>
      <c r="S38" s="35">
        <v>0</v>
      </c>
      <c r="T38" s="35">
        <v>0</v>
      </c>
      <c r="U38" s="35">
        <v>0</v>
      </c>
      <c r="V38" s="35">
        <v>0.18380750912880001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35.097690464899664</v>
      </c>
      <c r="AC38" s="35">
        <v>5.2039809780935977</v>
      </c>
      <c r="AD38" s="35">
        <v>0</v>
      </c>
      <c r="AE38" s="35">
        <v>0</v>
      </c>
      <c r="AF38" s="35">
        <v>31.058465303485978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33.912136094142227</v>
      </c>
      <c r="AM38" s="35">
        <v>4.1136994911914995</v>
      </c>
      <c r="AN38" s="35">
        <v>0</v>
      </c>
      <c r="AO38" s="35">
        <v>0</v>
      </c>
      <c r="AP38" s="35">
        <v>14.569653466789704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7.7497018113338969</v>
      </c>
      <c r="AW38" s="35">
        <v>0.4127935347094</v>
      </c>
      <c r="AX38" s="35">
        <v>0</v>
      </c>
      <c r="AY38" s="35">
        <v>0</v>
      </c>
      <c r="AZ38" s="35">
        <v>3.4905703563517978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4.6455891577106057</v>
      </c>
      <c r="BG38" s="35">
        <v>0.37552814393540002</v>
      </c>
      <c r="BH38" s="35">
        <v>0</v>
      </c>
      <c r="BI38" s="35">
        <v>0</v>
      </c>
      <c r="BJ38" s="35">
        <v>1.3306466067403997</v>
      </c>
      <c r="BK38" s="36">
        <f t="shared" ref="BK38:BK41" si="11">SUM(C38:BJ38)</f>
        <v>146.87835579824963</v>
      </c>
      <c r="BM38" s="37"/>
      <c r="BO38" s="37"/>
    </row>
    <row r="39" spans="1:67" x14ac:dyDescent="0.2">
      <c r="A39" s="16"/>
      <c r="B39" s="29" t="s">
        <v>128</v>
      </c>
      <c r="C39" s="35">
        <v>0</v>
      </c>
      <c r="D39" s="35">
        <v>0.35327308364510002</v>
      </c>
      <c r="E39" s="35">
        <v>0</v>
      </c>
      <c r="F39" s="35">
        <v>0</v>
      </c>
      <c r="G39" s="35">
        <v>0</v>
      </c>
      <c r="H39" s="35">
        <v>0.17663834767290007</v>
      </c>
      <c r="I39" s="35">
        <v>0</v>
      </c>
      <c r="J39" s="35">
        <v>0</v>
      </c>
      <c r="K39" s="35">
        <v>0</v>
      </c>
      <c r="L39" s="35">
        <v>3.2964532870799999E-2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0.25361590099510012</v>
      </c>
      <c r="S39" s="35">
        <v>0</v>
      </c>
      <c r="T39" s="35">
        <v>0</v>
      </c>
      <c r="U39" s="35">
        <v>0</v>
      </c>
      <c r="V39" s="35">
        <v>1.8700903225799998E-2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7.3261980033341692</v>
      </c>
      <c r="AC39" s="35">
        <v>0.89416161290299989</v>
      </c>
      <c r="AD39" s="35">
        <v>0</v>
      </c>
      <c r="AE39" s="35">
        <v>0</v>
      </c>
      <c r="AF39" s="35">
        <v>7.533953717347603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8.3333374112787002</v>
      </c>
      <c r="AM39" s="35">
        <v>0.69088065293529999</v>
      </c>
      <c r="AN39" s="35">
        <v>0</v>
      </c>
      <c r="AO39" s="35">
        <v>0</v>
      </c>
      <c r="AP39" s="35">
        <v>4.6369821300589997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1.2209568506948005</v>
      </c>
      <c r="AW39" s="35">
        <v>0</v>
      </c>
      <c r="AX39" s="35">
        <v>0</v>
      </c>
      <c r="AY39" s="35">
        <v>0</v>
      </c>
      <c r="AZ39" s="35">
        <v>0.88976235474119969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0.55662708389529991</v>
      </c>
      <c r="BG39" s="35">
        <v>0</v>
      </c>
      <c r="BH39" s="35">
        <v>0</v>
      </c>
      <c r="BI39" s="35">
        <v>0</v>
      </c>
      <c r="BJ39" s="35">
        <v>0.13681161290300001</v>
      </c>
      <c r="BK39" s="36">
        <f t="shared" si="11"/>
        <v>33.054864198501775</v>
      </c>
      <c r="BM39" s="37"/>
      <c r="BO39" s="37"/>
    </row>
    <row r="40" spans="1:67" x14ac:dyDescent="0.2">
      <c r="A40" s="16"/>
      <c r="B40" s="29" t="s">
        <v>108</v>
      </c>
      <c r="C40" s="35">
        <v>0</v>
      </c>
      <c r="D40" s="35">
        <v>0.6775477015161</v>
      </c>
      <c r="E40" s="35">
        <v>0</v>
      </c>
      <c r="F40" s="35">
        <v>0</v>
      </c>
      <c r="G40" s="35">
        <v>0</v>
      </c>
      <c r="H40" s="35">
        <v>6.0837090358164945</v>
      </c>
      <c r="I40" s="35">
        <v>4.5126245560316995</v>
      </c>
      <c r="J40" s="35">
        <v>0</v>
      </c>
      <c r="K40" s="35">
        <v>0</v>
      </c>
      <c r="L40" s="35">
        <v>1.1770136453536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3.1928994834139974</v>
      </c>
      <c r="S40" s="35">
        <v>3.3938638583870002</v>
      </c>
      <c r="T40" s="35">
        <v>0</v>
      </c>
      <c r="U40" s="35">
        <v>0</v>
      </c>
      <c r="V40" s="35">
        <v>0.65013701496679976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77.459593585644825</v>
      </c>
      <c r="AC40" s="35">
        <v>8.9592286473210994</v>
      </c>
      <c r="AD40" s="35">
        <v>0</v>
      </c>
      <c r="AE40" s="35">
        <v>0</v>
      </c>
      <c r="AF40" s="35">
        <v>22.741893897339324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74.730394815708806</v>
      </c>
      <c r="AM40" s="35">
        <v>0.80863811322529999</v>
      </c>
      <c r="AN40" s="35">
        <v>0</v>
      </c>
      <c r="AO40" s="35">
        <v>0</v>
      </c>
      <c r="AP40" s="35">
        <v>8.8675757579912009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90.953370853376228</v>
      </c>
      <c r="AW40" s="35">
        <v>5.483284403513899</v>
      </c>
      <c r="AX40" s="35">
        <v>0</v>
      </c>
      <c r="AY40" s="35">
        <v>0</v>
      </c>
      <c r="AZ40" s="35">
        <v>30.278521972631271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18.724397511184488</v>
      </c>
      <c r="BG40" s="35">
        <v>0.41562244787070002</v>
      </c>
      <c r="BH40" s="35">
        <v>0</v>
      </c>
      <c r="BI40" s="35">
        <v>0</v>
      </c>
      <c r="BJ40" s="35">
        <v>2.2917276339333998</v>
      </c>
      <c r="BK40" s="36">
        <f t="shared" ref="BK40" si="12">SUM(C40:BJ40)</f>
        <v>361.40204493522623</v>
      </c>
      <c r="BM40" s="37"/>
      <c r="BO40" s="37"/>
    </row>
    <row r="41" spans="1:67" x14ac:dyDescent="0.2">
      <c r="A41" s="16"/>
      <c r="B41" s="29" t="s">
        <v>125</v>
      </c>
      <c r="C41" s="35">
        <v>0</v>
      </c>
      <c r="D41" s="35">
        <v>0.52037859780639995</v>
      </c>
      <c r="E41" s="35">
        <v>0</v>
      </c>
      <c r="F41" s="35">
        <v>0</v>
      </c>
      <c r="G41" s="35">
        <v>0</v>
      </c>
      <c r="H41" s="35">
        <v>0.70768043679569925</v>
      </c>
      <c r="I41" s="35">
        <v>4.1713548386999998E-2</v>
      </c>
      <c r="J41" s="35">
        <v>0</v>
      </c>
      <c r="K41" s="35">
        <v>0</v>
      </c>
      <c r="L41" s="35">
        <v>0.71704582406389983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0.72044142495609909</v>
      </c>
      <c r="S41" s="35">
        <v>0</v>
      </c>
      <c r="T41" s="35">
        <v>0</v>
      </c>
      <c r="U41" s="35">
        <v>0</v>
      </c>
      <c r="V41" s="35">
        <v>0.1523604686126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33.736557649875749</v>
      </c>
      <c r="AC41" s="35">
        <v>4.4734089046757006</v>
      </c>
      <c r="AD41" s="35">
        <v>0</v>
      </c>
      <c r="AE41" s="35">
        <v>0</v>
      </c>
      <c r="AF41" s="35">
        <v>39.610723553366007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38.318531971920947</v>
      </c>
      <c r="AM41" s="35">
        <v>3.9249594452891001</v>
      </c>
      <c r="AN41" s="35">
        <v>5.1138709677399995E-2</v>
      </c>
      <c r="AO41" s="35">
        <v>0</v>
      </c>
      <c r="AP41" s="35">
        <v>22.604857519535322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3.8001014741143839</v>
      </c>
      <c r="AW41" s="35">
        <v>0.50239949909670001</v>
      </c>
      <c r="AX41" s="35">
        <v>0</v>
      </c>
      <c r="AY41" s="35">
        <v>0</v>
      </c>
      <c r="AZ41" s="35">
        <v>1.8708825983862005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1.6375673210058026</v>
      </c>
      <c r="BG41" s="35">
        <v>0.51138709677409999</v>
      </c>
      <c r="BH41" s="35">
        <v>0</v>
      </c>
      <c r="BI41" s="35">
        <v>0</v>
      </c>
      <c r="BJ41" s="35">
        <v>0.82689168299879989</v>
      </c>
      <c r="BK41" s="36">
        <f t="shared" si="11"/>
        <v>154.72902772733789</v>
      </c>
      <c r="BM41" s="37"/>
      <c r="BO41" s="37"/>
    </row>
    <row r="42" spans="1:67" x14ac:dyDescent="0.2">
      <c r="A42" s="16"/>
      <c r="B42" s="29" t="s">
        <v>127</v>
      </c>
      <c r="C42" s="35">
        <v>0</v>
      </c>
      <c r="D42" s="35">
        <v>0.53161611329030001</v>
      </c>
      <c r="E42" s="35">
        <v>0</v>
      </c>
      <c r="F42" s="35">
        <v>0</v>
      </c>
      <c r="G42" s="35">
        <v>0</v>
      </c>
      <c r="H42" s="35">
        <v>3.1728953269849973</v>
      </c>
      <c r="I42" s="35">
        <v>1.7150146193499999E-2</v>
      </c>
      <c r="J42" s="35">
        <v>0</v>
      </c>
      <c r="K42" s="35">
        <v>0</v>
      </c>
      <c r="L42" s="35">
        <v>0.5731732467734999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2.2091929101864971</v>
      </c>
      <c r="S42" s="35">
        <v>5.2794590966999998E-3</v>
      </c>
      <c r="T42" s="35">
        <v>0</v>
      </c>
      <c r="U42" s="35">
        <v>0</v>
      </c>
      <c r="V42" s="35">
        <v>0.23603881996719997</v>
      </c>
      <c r="W42" s="35">
        <v>1.2943051609999999E-4</v>
      </c>
      <c r="X42" s="35">
        <v>0</v>
      </c>
      <c r="Y42" s="35">
        <v>0</v>
      </c>
      <c r="Z42" s="35">
        <v>0</v>
      </c>
      <c r="AA42" s="35">
        <v>0</v>
      </c>
      <c r="AB42" s="35">
        <v>56.232949341242545</v>
      </c>
      <c r="AC42" s="35">
        <v>4.7350741204173996</v>
      </c>
      <c r="AD42" s="35">
        <v>0</v>
      </c>
      <c r="AE42" s="35">
        <v>0</v>
      </c>
      <c r="AF42" s="35">
        <v>31.819091273653441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58.866801334233173</v>
      </c>
      <c r="AM42" s="35">
        <v>1.3565185862571998</v>
      </c>
      <c r="AN42" s="35">
        <v>0</v>
      </c>
      <c r="AO42" s="35">
        <v>0</v>
      </c>
      <c r="AP42" s="35">
        <v>15.057625069405219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11.111786230378408</v>
      </c>
      <c r="AW42" s="35">
        <v>1.4701132309025997</v>
      </c>
      <c r="AX42" s="35">
        <v>0</v>
      </c>
      <c r="AY42" s="35">
        <v>0</v>
      </c>
      <c r="AZ42" s="35">
        <v>5.0567885681254019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5.4109140908355364</v>
      </c>
      <c r="BG42" s="35">
        <v>1.00932258064E-2</v>
      </c>
      <c r="BH42" s="35">
        <v>0.46767263670960002</v>
      </c>
      <c r="BI42" s="35">
        <v>0</v>
      </c>
      <c r="BJ42" s="35">
        <v>1.6334332556760001</v>
      </c>
      <c r="BK42" s="36">
        <f>SUM(C42:BJ42)</f>
        <v>199.97433641665174</v>
      </c>
      <c r="BM42" s="37"/>
      <c r="BO42" s="37"/>
    </row>
    <row r="43" spans="1:67" x14ac:dyDescent="0.2">
      <c r="A43" s="16"/>
      <c r="B43" s="29" t="s">
        <v>109</v>
      </c>
      <c r="C43" s="35">
        <v>0</v>
      </c>
      <c r="D43" s="35">
        <v>2.3676614055805998</v>
      </c>
      <c r="E43" s="35">
        <v>2.4724073065483001</v>
      </c>
      <c r="F43" s="35">
        <v>0</v>
      </c>
      <c r="G43" s="35">
        <v>0</v>
      </c>
      <c r="H43" s="35">
        <v>3.3649665827147976</v>
      </c>
      <c r="I43" s="35">
        <v>60.588751451677091</v>
      </c>
      <c r="J43" s="35">
        <v>0</v>
      </c>
      <c r="K43" s="35">
        <v>0</v>
      </c>
      <c r="L43" s="35">
        <v>1.4503852239024002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1.4149189483296016</v>
      </c>
      <c r="S43" s="35">
        <v>8.2317937949999003</v>
      </c>
      <c r="T43" s="35">
        <v>0</v>
      </c>
      <c r="U43" s="35">
        <v>0</v>
      </c>
      <c r="V43" s="35">
        <v>7.7935687935299994E-2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20.642191627613858</v>
      </c>
      <c r="AC43" s="35">
        <v>2.5206302132245</v>
      </c>
      <c r="AD43" s="35">
        <v>0</v>
      </c>
      <c r="AE43" s="35">
        <v>0</v>
      </c>
      <c r="AF43" s="35">
        <v>6.0096486408680017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16.82557489653794</v>
      </c>
      <c r="AM43" s="35">
        <v>3.8675851800314995</v>
      </c>
      <c r="AN43" s="35">
        <v>0</v>
      </c>
      <c r="AO43" s="35">
        <v>0</v>
      </c>
      <c r="AP43" s="35">
        <v>1.6592400365148001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22.513108673159525</v>
      </c>
      <c r="AW43" s="35">
        <v>58.378952331708511</v>
      </c>
      <c r="AX43" s="35">
        <v>0</v>
      </c>
      <c r="AY43" s="35">
        <v>0</v>
      </c>
      <c r="AZ43" s="35">
        <v>2.0825920467408006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6.6313083632381353</v>
      </c>
      <c r="BG43" s="35">
        <v>7.8305094032099981E-2</v>
      </c>
      <c r="BH43" s="35">
        <v>0</v>
      </c>
      <c r="BI43" s="35">
        <v>0</v>
      </c>
      <c r="BJ43" s="35">
        <v>0.1074497503547</v>
      </c>
      <c r="BK43" s="36">
        <f>SUM(C43:BJ43)</f>
        <v>221.28540725571239</v>
      </c>
      <c r="BM43" s="37"/>
      <c r="BO43" s="37"/>
    </row>
    <row r="44" spans="1:67" x14ac:dyDescent="0.2">
      <c r="A44" s="16"/>
      <c r="B44" s="29" t="s">
        <v>110</v>
      </c>
      <c r="C44" s="35">
        <v>0</v>
      </c>
      <c r="D44" s="35">
        <v>0.72515848158059992</v>
      </c>
      <c r="E44" s="35">
        <v>0</v>
      </c>
      <c r="F44" s="35">
        <v>0</v>
      </c>
      <c r="G44" s="35">
        <v>0</v>
      </c>
      <c r="H44" s="35">
        <v>4.3281605054116028</v>
      </c>
      <c r="I44" s="35">
        <v>0</v>
      </c>
      <c r="J44" s="35">
        <v>0</v>
      </c>
      <c r="K44" s="35">
        <v>0</v>
      </c>
      <c r="L44" s="35">
        <v>1.9923379254506004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2.6832777094498055</v>
      </c>
      <c r="S44" s="35">
        <v>0</v>
      </c>
      <c r="T44" s="35">
        <v>0</v>
      </c>
      <c r="U44" s="35">
        <v>0</v>
      </c>
      <c r="V44" s="35">
        <v>0.12516246348330001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6.8485834421631786</v>
      </c>
      <c r="AC44" s="35">
        <v>0.21695451312880001</v>
      </c>
      <c r="AD44" s="35">
        <v>0</v>
      </c>
      <c r="AE44" s="35">
        <v>0</v>
      </c>
      <c r="AF44" s="35">
        <v>0.97281003577330005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4.7081452249694786</v>
      </c>
      <c r="AM44" s="35">
        <v>8.9701444999999991E-2</v>
      </c>
      <c r="AN44" s="35">
        <v>0</v>
      </c>
      <c r="AO44" s="35">
        <v>0</v>
      </c>
      <c r="AP44" s="35">
        <v>0.60921535899929979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11.156561408847246</v>
      </c>
      <c r="AW44" s="35">
        <v>0.98546516212860003</v>
      </c>
      <c r="AX44" s="35">
        <v>0</v>
      </c>
      <c r="AY44" s="35">
        <v>0</v>
      </c>
      <c r="AZ44" s="35">
        <v>9.1187289131596021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2.6953528207737931</v>
      </c>
      <c r="BG44" s="35">
        <v>2.3330062722579998</v>
      </c>
      <c r="BH44" s="35">
        <v>0</v>
      </c>
      <c r="BI44" s="35">
        <v>0</v>
      </c>
      <c r="BJ44" s="35">
        <v>0.1381142530643</v>
      </c>
      <c r="BK44" s="36">
        <f>SUM(C44:BJ44)</f>
        <v>49.7267359356415</v>
      </c>
      <c r="BM44" s="37"/>
      <c r="BO44" s="37"/>
    </row>
    <row r="45" spans="1:67" x14ac:dyDescent="0.2">
      <c r="A45" s="16"/>
      <c r="B45" s="29" t="s">
        <v>118</v>
      </c>
      <c r="C45" s="45">
        <v>0</v>
      </c>
      <c r="D45" s="45">
        <v>0.47068765670959994</v>
      </c>
      <c r="E45" s="45">
        <v>0</v>
      </c>
      <c r="F45" s="45">
        <v>0</v>
      </c>
      <c r="G45" s="45">
        <v>0</v>
      </c>
      <c r="H45" s="45">
        <v>2.4507272738924066</v>
      </c>
      <c r="I45" s="45">
        <v>6.3766302580000002E-3</v>
      </c>
      <c r="J45" s="45">
        <v>0</v>
      </c>
      <c r="K45" s="45">
        <v>0</v>
      </c>
      <c r="L45" s="45">
        <v>2.3392652337732005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2.1048315209909085</v>
      </c>
      <c r="S45" s="45">
        <v>0.1443402371934</v>
      </c>
      <c r="T45" s="45">
        <v>0</v>
      </c>
      <c r="U45" s="45">
        <v>0</v>
      </c>
      <c r="V45" s="45">
        <v>0.5489380677415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31.826037865129866</v>
      </c>
      <c r="AC45" s="45">
        <v>1.6141992046759999</v>
      </c>
      <c r="AD45" s="45">
        <v>0</v>
      </c>
      <c r="AE45" s="45">
        <v>0</v>
      </c>
      <c r="AF45" s="45">
        <v>18.432448675656723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42.346142063635142</v>
      </c>
      <c r="AM45" s="45">
        <v>1.0298864453536998</v>
      </c>
      <c r="AN45" s="45">
        <v>0</v>
      </c>
      <c r="AO45" s="45">
        <v>0</v>
      </c>
      <c r="AP45" s="45">
        <v>12.582390546563859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11.987313943617279</v>
      </c>
      <c r="AW45" s="45">
        <v>0.34642707193519995</v>
      </c>
      <c r="AX45" s="45">
        <v>0</v>
      </c>
      <c r="AY45" s="45">
        <v>0</v>
      </c>
      <c r="AZ45" s="45">
        <v>3.4866087601902014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7.8563448460251886</v>
      </c>
      <c r="BG45" s="45">
        <v>1.4955616128999998E-2</v>
      </c>
      <c r="BH45" s="45">
        <v>0</v>
      </c>
      <c r="BI45" s="45">
        <v>0</v>
      </c>
      <c r="BJ45" s="45">
        <v>2.0154988419020001</v>
      </c>
      <c r="BK45" s="36">
        <f>SUM(C45:BJ45)</f>
        <v>141.60342050137317</v>
      </c>
      <c r="BM45" s="37"/>
      <c r="BO45" s="37"/>
    </row>
    <row r="46" spans="1:67" x14ac:dyDescent="0.2">
      <c r="A46" s="16"/>
      <c r="B46" s="21" t="s">
        <v>86</v>
      </c>
      <c r="C46" s="31">
        <f>SUM(C35:C45)</f>
        <v>0</v>
      </c>
      <c r="D46" s="31">
        <f t="shared" ref="D46:BK46" si="13">SUM(D35:D45)</f>
        <v>7.8831205843865995</v>
      </c>
      <c r="E46" s="31">
        <f t="shared" si="13"/>
        <v>2.4724073065483001</v>
      </c>
      <c r="F46" s="31">
        <f t="shared" si="13"/>
        <v>0</v>
      </c>
      <c r="G46" s="31">
        <f t="shared" si="13"/>
        <v>0</v>
      </c>
      <c r="H46" s="31">
        <f t="shared" si="13"/>
        <v>29.172041649701711</v>
      </c>
      <c r="I46" s="31">
        <f t="shared" si="13"/>
        <v>66.27457466241799</v>
      </c>
      <c r="J46" s="31">
        <f t="shared" si="13"/>
        <v>0</v>
      </c>
      <c r="K46" s="31">
        <f t="shared" si="13"/>
        <v>0</v>
      </c>
      <c r="L46" s="31">
        <f t="shared" si="13"/>
        <v>13.987848573508298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17.624016782071905</v>
      </c>
      <c r="S46" s="31">
        <f t="shared" si="13"/>
        <v>12.9789055414189</v>
      </c>
      <c r="T46" s="31">
        <f t="shared" si="13"/>
        <v>0</v>
      </c>
      <c r="U46" s="31">
        <f t="shared" si="13"/>
        <v>0</v>
      </c>
      <c r="V46" s="31">
        <f t="shared" si="13"/>
        <v>3.1894453610277007</v>
      </c>
      <c r="W46" s="31">
        <f t="shared" si="13"/>
        <v>1.739823225E-4</v>
      </c>
      <c r="X46" s="31">
        <f t="shared" si="13"/>
        <v>0</v>
      </c>
      <c r="Y46" s="31">
        <f t="shared" si="13"/>
        <v>0</v>
      </c>
      <c r="Z46" s="31">
        <f t="shared" si="13"/>
        <v>0</v>
      </c>
      <c r="AA46" s="31">
        <f t="shared" si="13"/>
        <v>0</v>
      </c>
      <c r="AB46" s="31">
        <f t="shared" si="13"/>
        <v>386.0521239749786</v>
      </c>
      <c r="AC46" s="31">
        <f t="shared" si="13"/>
        <v>40.311884640628492</v>
      </c>
      <c r="AD46" s="31">
        <f t="shared" si="13"/>
        <v>0</v>
      </c>
      <c r="AE46" s="31">
        <f t="shared" si="13"/>
        <v>0</v>
      </c>
      <c r="AF46" s="31">
        <f t="shared" si="13"/>
        <v>246.71648639454955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403.63890853261887</v>
      </c>
      <c r="AM46" s="31">
        <f t="shared" si="13"/>
        <v>21.448049649345297</v>
      </c>
      <c r="AN46" s="31">
        <f t="shared" si="13"/>
        <v>0.29340483870959999</v>
      </c>
      <c r="AO46" s="31">
        <f t="shared" si="13"/>
        <v>0</v>
      </c>
      <c r="AP46" s="31">
        <f t="shared" si="13"/>
        <v>125.66003213036372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285.3677145418136</v>
      </c>
      <c r="AW46" s="31">
        <f t="shared" si="13"/>
        <v>78.584590080959018</v>
      </c>
      <c r="AX46" s="31">
        <f t="shared" si="13"/>
        <v>0</v>
      </c>
      <c r="AY46" s="31">
        <f t="shared" si="13"/>
        <v>0</v>
      </c>
      <c r="AZ46" s="31">
        <f t="shared" si="13"/>
        <v>121.34991376843151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75.3733700615537</v>
      </c>
      <c r="BG46" s="31">
        <f t="shared" si="13"/>
        <v>10.015733285772798</v>
      </c>
      <c r="BH46" s="31">
        <f t="shared" si="13"/>
        <v>0.46767263670960002</v>
      </c>
      <c r="BI46" s="31">
        <f t="shared" si="13"/>
        <v>0</v>
      </c>
      <c r="BJ46" s="31">
        <f t="shared" si="13"/>
        <v>15.155634842052297</v>
      </c>
      <c r="BK46" s="33">
        <f t="shared" si="13"/>
        <v>1964.018053821891</v>
      </c>
    </row>
    <row r="47" spans="1:67" x14ac:dyDescent="0.2">
      <c r="A47" s="16"/>
      <c r="B47" s="22" t="s">
        <v>84</v>
      </c>
      <c r="C47" s="31">
        <f>C33+C46</f>
        <v>0</v>
      </c>
      <c r="D47" s="31">
        <f t="shared" ref="D47:BJ47" si="14">D33+D46</f>
        <v>8.5730838212897993</v>
      </c>
      <c r="E47" s="31">
        <f t="shared" si="14"/>
        <v>2.4724073065483001</v>
      </c>
      <c r="F47" s="31">
        <f t="shared" si="14"/>
        <v>0</v>
      </c>
      <c r="G47" s="31">
        <f t="shared" si="14"/>
        <v>0</v>
      </c>
      <c r="H47" s="31">
        <f t="shared" si="14"/>
        <v>42.872355426567879</v>
      </c>
      <c r="I47" s="31">
        <f t="shared" si="14"/>
        <v>66.308372995675995</v>
      </c>
      <c r="J47" s="31">
        <f t="shared" si="14"/>
        <v>0</v>
      </c>
      <c r="K47" s="31">
        <f t="shared" si="14"/>
        <v>0</v>
      </c>
      <c r="L47" s="31">
        <f t="shared" si="14"/>
        <v>15.503721618054499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27.206891696150898</v>
      </c>
      <c r="S47" s="31">
        <f t="shared" si="14"/>
        <v>12.9789055414189</v>
      </c>
      <c r="T47" s="31">
        <f t="shared" si="14"/>
        <v>0</v>
      </c>
      <c r="U47" s="31">
        <f t="shared" si="14"/>
        <v>0</v>
      </c>
      <c r="V47" s="31">
        <f t="shared" si="14"/>
        <v>3.7444338507688011</v>
      </c>
      <c r="W47" s="31">
        <f t="shared" si="14"/>
        <v>1.3096480643999999E-3</v>
      </c>
      <c r="X47" s="31">
        <f t="shared" si="14"/>
        <v>0</v>
      </c>
      <c r="Y47" s="31">
        <f t="shared" si="14"/>
        <v>0</v>
      </c>
      <c r="Z47" s="31">
        <f t="shared" si="14"/>
        <v>0</v>
      </c>
      <c r="AA47" s="31">
        <f t="shared" si="14"/>
        <v>0</v>
      </c>
      <c r="AB47" s="31">
        <f t="shared" si="14"/>
        <v>466.04375100178413</v>
      </c>
      <c r="AC47" s="31">
        <f t="shared" si="14"/>
        <v>41.464171461531194</v>
      </c>
      <c r="AD47" s="31">
        <f t="shared" si="14"/>
        <v>0</v>
      </c>
      <c r="AE47" s="31">
        <f t="shared" si="14"/>
        <v>0</v>
      </c>
      <c r="AF47" s="31">
        <f t="shared" si="14"/>
        <v>264.85732234663328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471.6415327732995</v>
      </c>
      <c r="AM47" s="31">
        <f t="shared" si="14"/>
        <v>22.039163891119298</v>
      </c>
      <c r="AN47" s="31">
        <f t="shared" si="14"/>
        <v>0.29340483870959999</v>
      </c>
      <c r="AO47" s="31">
        <f t="shared" si="14"/>
        <v>0</v>
      </c>
      <c r="AP47" s="31">
        <f t="shared" si="14"/>
        <v>133.47993910674231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537.32027951881241</v>
      </c>
      <c r="AW47" s="31">
        <f t="shared" si="14"/>
        <v>83.176373281312721</v>
      </c>
      <c r="AX47" s="31">
        <f t="shared" si="14"/>
        <v>0</v>
      </c>
      <c r="AY47" s="31">
        <f t="shared" si="14"/>
        <v>0</v>
      </c>
      <c r="AZ47" s="31">
        <f t="shared" si="14"/>
        <v>162.49060552324593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125.17520419670683</v>
      </c>
      <c r="BG47" s="31">
        <f t="shared" si="14"/>
        <v>10.230958290998599</v>
      </c>
      <c r="BH47" s="31">
        <f t="shared" si="14"/>
        <v>0.46767263670960002</v>
      </c>
      <c r="BI47" s="31">
        <f t="shared" si="14"/>
        <v>0</v>
      </c>
      <c r="BJ47" s="31">
        <f t="shared" si="14"/>
        <v>18.266134036565198</v>
      </c>
      <c r="BK47" s="33">
        <f>BK46+BK33</f>
        <v>2516.6079948087104</v>
      </c>
    </row>
    <row r="48" spans="1:67" ht="3" customHeight="1" x14ac:dyDescent="0.2">
      <c r="A48" s="16"/>
      <c r="B48" s="20"/>
      <c r="C48" s="72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4"/>
    </row>
    <row r="49" spans="1:67" x14ac:dyDescent="0.2">
      <c r="A49" s="16" t="s">
        <v>16</v>
      </c>
      <c r="B49" s="19" t="s">
        <v>8</v>
      </c>
      <c r="C49" s="72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4"/>
    </row>
    <row r="50" spans="1:67" x14ac:dyDescent="0.2">
      <c r="A50" s="16" t="s">
        <v>76</v>
      </c>
      <c r="B50" s="20" t="s">
        <v>17</v>
      </c>
      <c r="C50" s="72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4"/>
    </row>
    <row r="51" spans="1:67" x14ac:dyDescent="0.2">
      <c r="A51" s="16"/>
      <c r="B51" s="21" t="s">
        <v>116</v>
      </c>
      <c r="C51" s="31">
        <v>0</v>
      </c>
      <c r="D51" s="31">
        <v>0.63511893899999994</v>
      </c>
      <c r="E51" s="31">
        <v>0</v>
      </c>
      <c r="F51" s="31">
        <v>0</v>
      </c>
      <c r="G51" s="31">
        <v>0</v>
      </c>
      <c r="H51" s="31">
        <v>0.19398157941789998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3.1532947515100003E-2</v>
      </c>
      <c r="S51" s="31">
        <v>0</v>
      </c>
      <c r="T51" s="31">
        <v>0</v>
      </c>
      <c r="U51" s="31">
        <v>0</v>
      </c>
      <c r="V51" s="31">
        <v>2.08653580645E-2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1.3615714260872989</v>
      </c>
      <c r="AC51" s="31">
        <v>8.9280738419299996E-2</v>
      </c>
      <c r="AD51" s="31">
        <v>0</v>
      </c>
      <c r="AE51" s="31">
        <v>0</v>
      </c>
      <c r="AF51" s="31">
        <v>1.2031882672896999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1.3012687562141005</v>
      </c>
      <c r="AM51" s="31">
        <v>4.9389241935483001</v>
      </c>
      <c r="AN51" s="31">
        <v>0</v>
      </c>
      <c r="AO51" s="31">
        <v>0</v>
      </c>
      <c r="AP51" s="31">
        <v>0.58600287080589997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2.4630993368609992</v>
      </c>
      <c r="AW51" s="31">
        <v>0.69059706716070002</v>
      </c>
      <c r="AX51" s="31">
        <v>1.5197960363225</v>
      </c>
      <c r="AY51" s="31">
        <v>0</v>
      </c>
      <c r="AZ51" s="31">
        <v>2.9138771286760008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0.49042056635090014</v>
      </c>
      <c r="BG51" s="31">
        <v>0.30408320948379997</v>
      </c>
      <c r="BH51" s="31">
        <v>0</v>
      </c>
      <c r="BI51" s="31">
        <v>0</v>
      </c>
      <c r="BJ51" s="31">
        <v>0.52476304461260004</v>
      </c>
      <c r="BK51" s="34">
        <f>SUM(C51:BJ51)</f>
        <v>19.268371465829599</v>
      </c>
    </row>
    <row r="52" spans="1:67" x14ac:dyDescent="0.2">
      <c r="A52" s="16"/>
      <c r="B52" s="21" t="s">
        <v>119</v>
      </c>
      <c r="C52" s="31">
        <v>0</v>
      </c>
      <c r="D52" s="31">
        <v>0.57824452183870001</v>
      </c>
      <c r="E52" s="31">
        <v>0</v>
      </c>
      <c r="F52" s="31">
        <v>0</v>
      </c>
      <c r="G52" s="31">
        <v>0</v>
      </c>
      <c r="H52" s="31">
        <v>2.2474058471768981</v>
      </c>
      <c r="I52" s="31">
        <v>0.27837494906420002</v>
      </c>
      <c r="J52" s="31">
        <v>0</v>
      </c>
      <c r="K52" s="31">
        <v>0</v>
      </c>
      <c r="L52" s="31">
        <v>0.76138742925730007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1.877239243854401</v>
      </c>
      <c r="S52" s="31">
        <v>0.24465110109669996</v>
      </c>
      <c r="T52" s="31">
        <v>0</v>
      </c>
      <c r="U52" s="31">
        <v>0</v>
      </c>
      <c r="V52" s="31">
        <v>0.24224626425759999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65.393411225894454</v>
      </c>
      <c r="AC52" s="31">
        <v>3.6819752319970998</v>
      </c>
      <c r="AD52" s="31">
        <v>0.13554052848380002</v>
      </c>
      <c r="AE52" s="31">
        <v>0</v>
      </c>
      <c r="AF52" s="31">
        <v>61.244774005861224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72.423245689800197</v>
      </c>
      <c r="AM52" s="31">
        <v>3.1694566716763997</v>
      </c>
      <c r="AN52" s="31">
        <v>0.45489394432250002</v>
      </c>
      <c r="AO52" s="31">
        <v>0</v>
      </c>
      <c r="AP52" s="31">
        <v>34.82969965787688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22.50731519202423</v>
      </c>
      <c r="AW52" s="31">
        <v>3.9111479657735</v>
      </c>
      <c r="AX52" s="31">
        <v>0</v>
      </c>
      <c r="AY52" s="31">
        <v>0</v>
      </c>
      <c r="AZ52" s="31">
        <v>18.936091668505867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8.715296718960067</v>
      </c>
      <c r="BG52" s="31">
        <v>0.6468984184837</v>
      </c>
      <c r="BH52" s="31">
        <v>0</v>
      </c>
      <c r="BI52" s="31">
        <v>0</v>
      </c>
      <c r="BJ52" s="31">
        <v>5.3766395454164995</v>
      </c>
      <c r="BK52" s="34">
        <f>SUM(C52:BJ52)</f>
        <v>307.65593582162222</v>
      </c>
    </row>
    <row r="53" spans="1:67" x14ac:dyDescent="0.2">
      <c r="A53" s="16"/>
      <c r="B53" s="22" t="s">
        <v>83</v>
      </c>
      <c r="C53" s="31">
        <f>SUM(C51:C52)</f>
        <v>0</v>
      </c>
      <c r="D53" s="31">
        <f t="shared" ref="D53:BK53" si="15">SUM(D51:D52)</f>
        <v>1.2133634608386998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2.4413874265947979</v>
      </c>
      <c r="I53" s="31">
        <f t="shared" si="15"/>
        <v>0.27837494906420002</v>
      </c>
      <c r="J53" s="31">
        <f t="shared" si="15"/>
        <v>0</v>
      </c>
      <c r="K53" s="31">
        <f t="shared" si="15"/>
        <v>0</v>
      </c>
      <c r="L53" s="31">
        <f t="shared" si="15"/>
        <v>0.76138742925730007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1.908772191369501</v>
      </c>
      <c r="S53" s="31">
        <f t="shared" si="15"/>
        <v>0.24465110109669996</v>
      </c>
      <c r="T53" s="31">
        <f t="shared" si="15"/>
        <v>0</v>
      </c>
      <c r="U53" s="31">
        <f t="shared" si="15"/>
        <v>0</v>
      </c>
      <c r="V53" s="31">
        <f t="shared" si="15"/>
        <v>0.2631116223221</v>
      </c>
      <c r="W53" s="31">
        <f t="shared" si="15"/>
        <v>0</v>
      </c>
      <c r="X53" s="31">
        <f t="shared" si="15"/>
        <v>0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66.754982651981749</v>
      </c>
      <c r="AC53" s="31">
        <f t="shared" si="15"/>
        <v>3.7712559704163997</v>
      </c>
      <c r="AD53" s="31">
        <f t="shared" si="15"/>
        <v>0.13554052848380002</v>
      </c>
      <c r="AE53" s="31">
        <f t="shared" si="15"/>
        <v>0</v>
      </c>
      <c r="AF53" s="31">
        <f t="shared" si="15"/>
        <v>62.447962273150921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73.724514446014297</v>
      </c>
      <c r="AM53" s="31">
        <f t="shared" si="15"/>
        <v>8.1083808652246994</v>
      </c>
      <c r="AN53" s="31">
        <f t="shared" si="15"/>
        <v>0.45489394432250002</v>
      </c>
      <c r="AO53" s="31">
        <f t="shared" si="15"/>
        <v>0</v>
      </c>
      <c r="AP53" s="31">
        <f t="shared" si="15"/>
        <v>35.415702528682779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24.970414528885229</v>
      </c>
      <c r="AW53" s="31">
        <f t="shared" si="15"/>
        <v>4.6017450329342005</v>
      </c>
      <c r="AX53" s="31">
        <f t="shared" si="15"/>
        <v>1.5197960363225</v>
      </c>
      <c r="AY53" s="31">
        <f t="shared" si="15"/>
        <v>0</v>
      </c>
      <c r="AZ53" s="31">
        <f t="shared" si="15"/>
        <v>21.849968797181866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9.2057172853109677</v>
      </c>
      <c r="BG53" s="31">
        <f t="shared" si="15"/>
        <v>0.95098162796749997</v>
      </c>
      <c r="BH53" s="31">
        <f t="shared" si="15"/>
        <v>0</v>
      </c>
      <c r="BI53" s="31">
        <f t="shared" si="15"/>
        <v>0</v>
      </c>
      <c r="BJ53" s="31">
        <f t="shared" si="15"/>
        <v>5.9014025900290994</v>
      </c>
      <c r="BK53" s="31">
        <f t="shared" si="15"/>
        <v>326.92430728745182</v>
      </c>
    </row>
    <row r="54" spans="1:67" ht="2.25" customHeight="1" x14ac:dyDescent="0.2">
      <c r="A54" s="16"/>
      <c r="B54" s="20"/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4"/>
    </row>
    <row r="55" spans="1:67" x14ac:dyDescent="0.2">
      <c r="A55" s="16" t="s">
        <v>4</v>
      </c>
      <c r="B55" s="19" t="s">
        <v>9</v>
      </c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</row>
    <row r="56" spans="1:67" x14ac:dyDescent="0.2">
      <c r="A56" s="16" t="s">
        <v>76</v>
      </c>
      <c r="B56" s="20" t="s">
        <v>18</v>
      </c>
      <c r="C56" s="72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4"/>
    </row>
    <row r="57" spans="1:67" x14ac:dyDescent="0.2">
      <c r="A57" s="16"/>
      <c r="B57" s="29" t="s">
        <v>111</v>
      </c>
      <c r="C57" s="35">
        <v>0</v>
      </c>
      <c r="D57" s="35">
        <v>31.6434</v>
      </c>
      <c r="E57" s="35">
        <v>0</v>
      </c>
      <c r="F57" s="35">
        <v>0</v>
      </c>
      <c r="G57" s="35">
        <v>0</v>
      </c>
      <c r="H57" s="35">
        <v>14.966499999999996</v>
      </c>
      <c r="I57" s="35">
        <v>0.92340768999999567</v>
      </c>
      <c r="J57" s="35">
        <v>0</v>
      </c>
      <c r="K57" s="35">
        <v>0</v>
      </c>
      <c r="L57" s="35">
        <v>8.5664000000000016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5.9873000000000012</v>
      </c>
      <c r="S57" s="35">
        <v>0.1197</v>
      </c>
      <c r="T57" s="35">
        <v>0</v>
      </c>
      <c r="U57" s="35">
        <v>0</v>
      </c>
      <c r="V57" s="35">
        <v>1.7240000000000002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4">
        <f>SUM(C57:BJ57)</f>
        <v>63.930707689999991</v>
      </c>
      <c r="BL57" s="38"/>
      <c r="BM57" s="44"/>
      <c r="BN57" s="44"/>
      <c r="BO57" s="44"/>
    </row>
    <row r="58" spans="1:67" x14ac:dyDescent="0.2">
      <c r="A58" s="16"/>
      <c r="B58" s="21" t="s">
        <v>85</v>
      </c>
      <c r="C58" s="31">
        <f>SUM(C57)</f>
        <v>0</v>
      </c>
      <c r="D58" s="31">
        <f t="shared" ref="D58:BJ58" si="16">SUM(D57)</f>
        <v>31.6434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14.966499999999996</v>
      </c>
      <c r="I58" s="31">
        <f t="shared" si="16"/>
        <v>0.92340768999999567</v>
      </c>
      <c r="J58" s="31">
        <f t="shared" si="16"/>
        <v>0</v>
      </c>
      <c r="K58" s="31">
        <f t="shared" si="16"/>
        <v>0</v>
      </c>
      <c r="L58" s="31">
        <f t="shared" si="16"/>
        <v>8.5664000000000016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5.9873000000000012</v>
      </c>
      <c r="S58" s="31">
        <f t="shared" si="16"/>
        <v>0.1197</v>
      </c>
      <c r="T58" s="31">
        <f t="shared" si="16"/>
        <v>0</v>
      </c>
      <c r="U58" s="31">
        <f t="shared" si="16"/>
        <v>0</v>
      </c>
      <c r="V58" s="31">
        <f t="shared" si="16"/>
        <v>1.7240000000000002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0</v>
      </c>
      <c r="AR58" s="31">
        <f t="shared" si="16"/>
        <v>0</v>
      </c>
      <c r="AS58" s="31">
        <f t="shared" si="16"/>
        <v>0</v>
      </c>
      <c r="AT58" s="31">
        <f t="shared" si="16"/>
        <v>0</v>
      </c>
      <c r="AU58" s="31">
        <f t="shared" si="16"/>
        <v>0</v>
      </c>
      <c r="AV58" s="31">
        <f t="shared" si="16"/>
        <v>0</v>
      </c>
      <c r="AW58" s="31">
        <f t="shared" si="16"/>
        <v>0</v>
      </c>
      <c r="AX58" s="31">
        <f t="shared" si="16"/>
        <v>0</v>
      </c>
      <c r="AY58" s="31">
        <f t="shared" si="16"/>
        <v>0</v>
      </c>
      <c r="AZ58" s="31">
        <f t="shared" si="16"/>
        <v>0</v>
      </c>
      <c r="BA58" s="31">
        <f t="shared" si="16"/>
        <v>0</v>
      </c>
      <c r="BB58" s="31">
        <f t="shared" si="16"/>
        <v>0</v>
      </c>
      <c r="BC58" s="31">
        <f t="shared" si="16"/>
        <v>0</v>
      </c>
      <c r="BD58" s="31">
        <f t="shared" si="16"/>
        <v>0</v>
      </c>
      <c r="BE58" s="31">
        <f t="shared" si="16"/>
        <v>0</v>
      </c>
      <c r="BF58" s="31">
        <f t="shared" si="16"/>
        <v>0</v>
      </c>
      <c r="BG58" s="31">
        <f t="shared" si="16"/>
        <v>0</v>
      </c>
      <c r="BH58" s="31">
        <f t="shared" si="16"/>
        <v>0</v>
      </c>
      <c r="BI58" s="31">
        <f t="shared" si="16"/>
        <v>0</v>
      </c>
      <c r="BJ58" s="31">
        <f t="shared" si="16"/>
        <v>0</v>
      </c>
      <c r="BK58" s="34">
        <f>SUM(BK57)</f>
        <v>63.930707689999991</v>
      </c>
    </row>
    <row r="59" spans="1:67" x14ac:dyDescent="0.2">
      <c r="A59" s="16" t="s">
        <v>77</v>
      </c>
      <c r="B59" s="20" t="s">
        <v>19</v>
      </c>
      <c r="C59" s="72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4"/>
    </row>
    <row r="60" spans="1:67" x14ac:dyDescent="0.2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 x14ac:dyDescent="0.2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 x14ac:dyDescent="0.2">
      <c r="A62" s="16"/>
      <c r="B62" s="22" t="s">
        <v>84</v>
      </c>
      <c r="C62" s="33">
        <f>C61+C58</f>
        <v>0</v>
      </c>
      <c r="D62" s="33">
        <f t="shared" ref="D62:BJ62" si="18">D61+D58</f>
        <v>31.6434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14.966499999999996</v>
      </c>
      <c r="I62" s="33">
        <f t="shared" si="18"/>
        <v>0.92340768999999567</v>
      </c>
      <c r="J62" s="33">
        <f t="shared" si="18"/>
        <v>0</v>
      </c>
      <c r="K62" s="33">
        <f t="shared" si="18"/>
        <v>0</v>
      </c>
      <c r="L62" s="33">
        <f t="shared" si="18"/>
        <v>8.5664000000000016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5.9873000000000012</v>
      </c>
      <c r="S62" s="33">
        <f t="shared" si="18"/>
        <v>0.1197</v>
      </c>
      <c r="T62" s="33">
        <f t="shared" si="18"/>
        <v>0</v>
      </c>
      <c r="U62" s="33">
        <f t="shared" si="18"/>
        <v>0</v>
      </c>
      <c r="V62" s="33">
        <f t="shared" si="18"/>
        <v>1.7240000000000002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0</v>
      </c>
      <c r="AR62" s="33">
        <f t="shared" si="18"/>
        <v>0</v>
      </c>
      <c r="AS62" s="33">
        <f t="shared" si="18"/>
        <v>0</v>
      </c>
      <c r="AT62" s="33">
        <f t="shared" si="18"/>
        <v>0</v>
      </c>
      <c r="AU62" s="33">
        <f t="shared" si="18"/>
        <v>0</v>
      </c>
      <c r="AV62" s="33">
        <f t="shared" si="18"/>
        <v>0</v>
      </c>
      <c r="AW62" s="33">
        <f t="shared" si="18"/>
        <v>0</v>
      </c>
      <c r="AX62" s="33">
        <f t="shared" si="18"/>
        <v>0</v>
      </c>
      <c r="AY62" s="33">
        <f t="shared" si="18"/>
        <v>0</v>
      </c>
      <c r="AZ62" s="33">
        <f t="shared" si="18"/>
        <v>0</v>
      </c>
      <c r="BA62" s="33">
        <f t="shared" si="18"/>
        <v>0</v>
      </c>
      <c r="BB62" s="33">
        <f t="shared" si="18"/>
        <v>0</v>
      </c>
      <c r="BC62" s="33">
        <f t="shared" si="18"/>
        <v>0</v>
      </c>
      <c r="BD62" s="33">
        <f t="shared" si="18"/>
        <v>0</v>
      </c>
      <c r="BE62" s="33">
        <f t="shared" si="18"/>
        <v>0</v>
      </c>
      <c r="BF62" s="33">
        <f t="shared" si="18"/>
        <v>0</v>
      </c>
      <c r="BG62" s="33">
        <f t="shared" si="18"/>
        <v>0</v>
      </c>
      <c r="BH62" s="33">
        <f t="shared" si="18"/>
        <v>0</v>
      </c>
      <c r="BI62" s="33">
        <f t="shared" si="18"/>
        <v>0</v>
      </c>
      <c r="BJ62" s="33">
        <f t="shared" si="18"/>
        <v>0</v>
      </c>
      <c r="BK62" s="33">
        <f>BK61+BK58</f>
        <v>63.930707689999991</v>
      </c>
    </row>
    <row r="63" spans="1:67" ht="4.5" customHeight="1" x14ac:dyDescent="0.2">
      <c r="A63" s="16"/>
      <c r="B63" s="20"/>
      <c r="C63" s="72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4"/>
    </row>
    <row r="64" spans="1:67" x14ac:dyDescent="0.2">
      <c r="A64" s="16" t="s">
        <v>20</v>
      </c>
      <c r="B64" s="19" t="s">
        <v>21</v>
      </c>
      <c r="C64" s="72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4"/>
    </row>
    <row r="65" spans="1:65" x14ac:dyDescent="0.2">
      <c r="A65" s="16" t="s">
        <v>76</v>
      </c>
      <c r="B65" s="20" t="s">
        <v>22</v>
      </c>
      <c r="C65" s="72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4"/>
    </row>
    <row r="66" spans="1:65" x14ac:dyDescent="0.2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 x14ac:dyDescent="0.2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 x14ac:dyDescent="0.2">
      <c r="A68" s="16"/>
      <c r="B68" s="24"/>
      <c r="C68" s="72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4"/>
    </row>
    <row r="69" spans="1:65" x14ac:dyDescent="0.2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119.8495893326441</v>
      </c>
      <c r="E69" s="39">
        <f t="shared" si="20"/>
        <v>33.992346628530328</v>
      </c>
      <c r="F69" s="39">
        <f t="shared" si="20"/>
        <v>0</v>
      </c>
      <c r="G69" s="39">
        <f t="shared" si="20"/>
        <v>0</v>
      </c>
      <c r="H69" s="39">
        <f t="shared" si="20"/>
        <v>69.220093897478677</v>
      </c>
      <c r="I69" s="39">
        <f t="shared" si="20"/>
        <v>404.3310306109945</v>
      </c>
      <c r="J69" s="39">
        <f t="shared" si="20"/>
        <v>393.3726841557073</v>
      </c>
      <c r="K69" s="39">
        <f t="shared" si="20"/>
        <v>0</v>
      </c>
      <c r="L69" s="39">
        <f t="shared" si="20"/>
        <v>119.56501024129932</v>
      </c>
      <c r="M69" s="39">
        <f t="shared" si="20"/>
        <v>0</v>
      </c>
      <c r="N69" s="39">
        <f t="shared" si="20"/>
        <v>12.788259529516099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39.343607172808902</v>
      </c>
      <c r="S69" s="39">
        <f t="shared" si="20"/>
        <v>77.865424265385982</v>
      </c>
      <c r="T69" s="39">
        <f t="shared" si="20"/>
        <v>404.12258269877873</v>
      </c>
      <c r="U69" s="39">
        <f t="shared" si="20"/>
        <v>0</v>
      </c>
      <c r="V69" s="39">
        <f t="shared" si="20"/>
        <v>15.256869249086201</v>
      </c>
      <c r="W69" s="39">
        <f t="shared" si="20"/>
        <v>1.3096480643999999E-3</v>
      </c>
      <c r="X69" s="39">
        <f t="shared" si="20"/>
        <v>0</v>
      </c>
      <c r="Y69" s="39">
        <f t="shared" si="20"/>
        <v>0</v>
      </c>
      <c r="Z69" s="39">
        <f t="shared" si="20"/>
        <v>0</v>
      </c>
      <c r="AA69" s="39">
        <f t="shared" si="20"/>
        <v>0</v>
      </c>
      <c r="AB69" s="39">
        <f t="shared" si="20"/>
        <v>549.27700539211207</v>
      </c>
      <c r="AC69" s="39">
        <f t="shared" si="20"/>
        <v>154.64686718329466</v>
      </c>
      <c r="AD69" s="39">
        <f t="shared" si="20"/>
        <v>40.855291897095782</v>
      </c>
      <c r="AE69" s="39">
        <f t="shared" si="20"/>
        <v>0</v>
      </c>
      <c r="AF69" s="39">
        <f t="shared" si="20"/>
        <v>491.54105454810531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561.77251404462368</v>
      </c>
      <c r="AM69" s="39">
        <f t="shared" si="20"/>
        <v>113.06217924256639</v>
      </c>
      <c r="AN69" s="39">
        <f t="shared" si="20"/>
        <v>442.33471455086664</v>
      </c>
      <c r="AO69" s="39">
        <f t="shared" si="20"/>
        <v>0</v>
      </c>
      <c r="AP69" s="39">
        <f t="shared" si="20"/>
        <v>223.49954709598492</v>
      </c>
      <c r="AQ69" s="39">
        <f t="shared" si="20"/>
        <v>0</v>
      </c>
      <c r="AR69" s="39">
        <f t="shared" si="20"/>
        <v>0</v>
      </c>
      <c r="AS69" s="39">
        <f t="shared" si="20"/>
        <v>0</v>
      </c>
      <c r="AT69" s="39">
        <f t="shared" si="20"/>
        <v>0</v>
      </c>
      <c r="AU69" s="39">
        <f t="shared" si="20"/>
        <v>0</v>
      </c>
      <c r="AV69" s="39">
        <f t="shared" si="20"/>
        <v>582.85628637376453</v>
      </c>
      <c r="AW69" s="39">
        <f t="shared" si="20"/>
        <v>228.43700603746731</v>
      </c>
      <c r="AX69" s="39">
        <f t="shared" si="20"/>
        <v>34.570675872773407</v>
      </c>
      <c r="AY69" s="39">
        <f t="shared" si="20"/>
        <v>0</v>
      </c>
      <c r="AZ69" s="39">
        <f t="shared" si="20"/>
        <v>269.55865561882814</v>
      </c>
      <c r="BA69" s="39">
        <f t="shared" si="20"/>
        <v>0</v>
      </c>
      <c r="BB69" s="39">
        <f t="shared" si="20"/>
        <v>0</v>
      </c>
      <c r="BC69" s="39">
        <f t="shared" si="20"/>
        <v>0</v>
      </c>
      <c r="BD69" s="39">
        <f t="shared" si="20"/>
        <v>0</v>
      </c>
      <c r="BE69" s="39">
        <f t="shared" si="20"/>
        <v>0</v>
      </c>
      <c r="BF69" s="39">
        <f t="shared" si="20"/>
        <v>138.4280111459201</v>
      </c>
      <c r="BG69" s="39">
        <f t="shared" si="20"/>
        <v>18.550222650255002</v>
      </c>
      <c r="BH69" s="39">
        <f t="shared" si="20"/>
        <v>46.353207777514996</v>
      </c>
      <c r="BI69" s="39">
        <f t="shared" si="20"/>
        <v>0</v>
      </c>
      <c r="BJ69" s="39">
        <f t="shared" si="20"/>
        <v>33.896543481944398</v>
      </c>
      <c r="BK69" s="39">
        <f>BK28+BK47+BK53+BK62+BK67</f>
        <v>5619.348590343413</v>
      </c>
      <c r="BM69" s="37"/>
    </row>
    <row r="70" spans="1:65" ht="4.5" customHeight="1" x14ac:dyDescent="0.2">
      <c r="A70" s="16"/>
      <c r="B70" s="25"/>
      <c r="C70" s="86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87"/>
    </row>
    <row r="71" spans="1:65" ht="14.25" customHeight="1" x14ac:dyDescent="0.3">
      <c r="A71" s="16" t="s">
        <v>5</v>
      </c>
      <c r="B71" s="26" t="s">
        <v>24</v>
      </c>
      <c r="C71" s="86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87"/>
    </row>
    <row r="72" spans="1:65" x14ac:dyDescent="0.2">
      <c r="A72" s="16"/>
      <c r="B72" s="29" t="s">
        <v>112</v>
      </c>
      <c r="C72" s="35">
        <v>0</v>
      </c>
      <c r="D72" s="35">
        <v>0.60560685451610008</v>
      </c>
      <c r="E72" s="35">
        <v>0</v>
      </c>
      <c r="F72" s="35">
        <v>0</v>
      </c>
      <c r="G72" s="35">
        <v>0</v>
      </c>
      <c r="H72" s="35">
        <v>0.46855058892639956</v>
      </c>
      <c r="I72" s="35">
        <v>3.8790993806299995E-2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0.23673409118580011</v>
      </c>
      <c r="S72" s="35">
        <v>0</v>
      </c>
      <c r="T72" s="35">
        <v>0</v>
      </c>
      <c r="U72" s="35">
        <v>0</v>
      </c>
      <c r="V72" s="35">
        <v>0.10445657099980001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12.655828457534932</v>
      </c>
      <c r="AC72" s="35">
        <v>2.91280429676E-2</v>
      </c>
      <c r="AD72" s="35">
        <v>0</v>
      </c>
      <c r="AE72" s="35">
        <v>0</v>
      </c>
      <c r="AF72" s="35">
        <v>1.3448152251918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9.0168477705199699</v>
      </c>
      <c r="AM72" s="35">
        <v>9.6153937419100013E-2</v>
      </c>
      <c r="AN72" s="35">
        <v>0</v>
      </c>
      <c r="AO72" s="35">
        <v>0</v>
      </c>
      <c r="AP72" s="35">
        <v>0.2177496337417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4.2572434422975665</v>
      </c>
      <c r="AW72" s="35">
        <v>4.4759012709600005E-2</v>
      </c>
      <c r="AX72" s="35">
        <v>0</v>
      </c>
      <c r="AY72" s="35">
        <v>0</v>
      </c>
      <c r="AZ72" s="35">
        <v>0.88718997306369984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1.406471788452397</v>
      </c>
      <c r="BG72" s="35">
        <v>6.7723490320000001E-4</v>
      </c>
      <c r="BH72" s="35">
        <v>0</v>
      </c>
      <c r="BI72" s="35">
        <v>0</v>
      </c>
      <c r="BJ72" s="35">
        <v>0</v>
      </c>
      <c r="BK72" s="34">
        <f>SUM(C72:BJ72)</f>
        <v>31.411003618235966</v>
      </c>
      <c r="BL72" s="37"/>
      <c r="BM72" s="37"/>
    </row>
    <row r="73" spans="1:65" ht="13.5" thickBot="1" x14ac:dyDescent="0.25">
      <c r="A73" s="27"/>
      <c r="B73" s="22" t="s">
        <v>83</v>
      </c>
      <c r="C73" s="31">
        <f t="shared" ref="C73:BJ73" si="21">SUM(C72)</f>
        <v>0</v>
      </c>
      <c r="D73" s="31">
        <f t="shared" si="21"/>
        <v>0.60560685451610008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0.46855058892639956</v>
      </c>
      <c r="I73" s="31">
        <f t="shared" si="21"/>
        <v>3.8790993806299995E-2</v>
      </c>
      <c r="J73" s="31">
        <f t="shared" si="21"/>
        <v>0</v>
      </c>
      <c r="K73" s="31">
        <f t="shared" si="21"/>
        <v>0</v>
      </c>
      <c r="L73" s="31">
        <f t="shared" si="21"/>
        <v>0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0.23673409118580011</v>
      </c>
      <c r="S73" s="31">
        <f t="shared" si="21"/>
        <v>0</v>
      </c>
      <c r="T73" s="31">
        <f t="shared" si="21"/>
        <v>0</v>
      </c>
      <c r="U73" s="31">
        <f t="shared" si="21"/>
        <v>0</v>
      </c>
      <c r="V73" s="31">
        <f t="shared" si="21"/>
        <v>0.10445657099980001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12.655828457534932</v>
      </c>
      <c r="AC73" s="31">
        <f t="shared" si="21"/>
        <v>2.91280429676E-2</v>
      </c>
      <c r="AD73" s="31">
        <f t="shared" si="21"/>
        <v>0</v>
      </c>
      <c r="AE73" s="31">
        <f t="shared" si="21"/>
        <v>0</v>
      </c>
      <c r="AF73" s="31">
        <f t="shared" si="21"/>
        <v>1.3448152251918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9.0168477705199699</v>
      </c>
      <c r="AM73" s="31">
        <f t="shared" si="21"/>
        <v>9.6153937419100013E-2</v>
      </c>
      <c r="AN73" s="31">
        <f t="shared" si="21"/>
        <v>0</v>
      </c>
      <c r="AO73" s="31">
        <f t="shared" si="21"/>
        <v>0</v>
      </c>
      <c r="AP73" s="31">
        <f t="shared" si="21"/>
        <v>0.2177496337417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4.2572434422975665</v>
      </c>
      <c r="AW73" s="31">
        <f t="shared" si="21"/>
        <v>4.4759012709600005E-2</v>
      </c>
      <c r="AX73" s="31">
        <f t="shared" si="21"/>
        <v>0</v>
      </c>
      <c r="AY73" s="31">
        <f t="shared" si="21"/>
        <v>0</v>
      </c>
      <c r="AZ73" s="31">
        <f t="shared" si="21"/>
        <v>0.88718997306369984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1.406471788452397</v>
      </c>
      <c r="BG73" s="31">
        <f t="shared" si="21"/>
        <v>6.7723490320000001E-4</v>
      </c>
      <c r="BH73" s="31">
        <f t="shared" si="21"/>
        <v>0</v>
      </c>
      <c r="BI73" s="31">
        <f t="shared" si="21"/>
        <v>0</v>
      </c>
      <c r="BJ73" s="31">
        <f t="shared" si="21"/>
        <v>0</v>
      </c>
      <c r="BK73" s="34">
        <f>SUM(BK72)</f>
        <v>31.411003618235966</v>
      </c>
    </row>
    <row r="74" spans="1:65" ht="6" customHeight="1" x14ac:dyDescent="0.2">
      <c r="A74" s="4"/>
      <c r="B74" s="18"/>
    </row>
    <row r="75" spans="1:65" x14ac:dyDescent="0.2">
      <c r="A75" s="4"/>
      <c r="B75" s="4" t="s">
        <v>122</v>
      </c>
      <c r="L75" s="17" t="s">
        <v>37</v>
      </c>
      <c r="BK75" s="37"/>
    </row>
    <row r="76" spans="1:65" x14ac:dyDescent="0.2">
      <c r="A76" s="4"/>
      <c r="B76" s="4" t="s">
        <v>123</v>
      </c>
      <c r="L76" s="4" t="s">
        <v>29</v>
      </c>
    </row>
    <row r="77" spans="1:65" x14ac:dyDescent="0.2">
      <c r="L77" s="4" t="s">
        <v>30</v>
      </c>
      <c r="BK77" s="46"/>
    </row>
    <row r="78" spans="1:65" x14ac:dyDescent="0.2">
      <c r="B78" s="4" t="s">
        <v>32</v>
      </c>
      <c r="L78" s="4" t="s">
        <v>98</v>
      </c>
      <c r="BK78" s="44"/>
    </row>
    <row r="79" spans="1:65" x14ac:dyDescent="0.2">
      <c r="B79" s="4" t="s">
        <v>33</v>
      </c>
      <c r="L79" s="4" t="s">
        <v>100</v>
      </c>
      <c r="BK79" s="44"/>
    </row>
    <row r="80" spans="1:65" x14ac:dyDescent="0.2">
      <c r="B80" s="4"/>
      <c r="L80" s="4" t="s">
        <v>31</v>
      </c>
      <c r="BK80" s="44"/>
    </row>
    <row r="81" spans="2:63" x14ac:dyDescent="0.2">
      <c r="BK81" s="44"/>
    </row>
    <row r="82" spans="2:63" x14ac:dyDescent="0.2">
      <c r="BK82" s="38"/>
    </row>
    <row r="83" spans="2:63" x14ac:dyDescent="0.2">
      <c r="BK83" s="44"/>
    </row>
    <row r="88" spans="2:63" x14ac:dyDescent="0.2">
      <c r="B88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workbookViewId="0">
      <selection activeCell="C20" sqref="C20"/>
    </sheetView>
  </sheetViews>
  <sheetFormatPr defaultRowHeight="12.75" x14ac:dyDescent="0.2"/>
  <cols>
    <col min="1" max="1" width="2.28515625" style="48" customWidth="1"/>
    <col min="2" max="2" width="6.42578125" style="48" customWidth="1"/>
    <col min="3" max="3" width="25.28515625" style="48" bestFit="1" customWidth="1"/>
    <col min="4" max="6" width="18.28515625" style="48" bestFit="1" customWidth="1"/>
    <col min="7" max="7" width="17.28515625" style="48" bestFit="1" customWidth="1"/>
    <col min="8" max="8" width="19.85546875" style="48" bestFit="1" customWidth="1"/>
    <col min="9" max="9" width="15.85546875" style="48" bestFit="1" customWidth="1"/>
    <col min="10" max="10" width="17" style="48" bestFit="1" customWidth="1"/>
    <col min="11" max="12" width="19.85546875" style="48" bestFit="1" customWidth="1"/>
    <col min="13" max="16384" width="9.140625" style="48"/>
  </cols>
  <sheetData>
    <row r="2" spans="2:12" ht="17.25" customHeight="1" x14ac:dyDescent="0.2">
      <c r="B2" s="88" t="s">
        <v>130</v>
      </c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2:12" ht="17.25" customHeight="1" x14ac:dyDescent="0.2">
      <c r="B3" s="88" t="s">
        <v>113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2:12" ht="30" x14ac:dyDescent="0.2">
      <c r="B4" s="47" t="s">
        <v>75</v>
      </c>
      <c r="C4" s="49" t="s">
        <v>38</v>
      </c>
      <c r="D4" s="49" t="s">
        <v>87</v>
      </c>
      <c r="E4" s="49" t="s">
        <v>88</v>
      </c>
      <c r="F4" s="49" t="s">
        <v>7</v>
      </c>
      <c r="G4" s="49" t="s">
        <v>8</v>
      </c>
      <c r="H4" s="49" t="s">
        <v>21</v>
      </c>
      <c r="I4" s="49" t="s">
        <v>94</v>
      </c>
      <c r="J4" s="49" t="s">
        <v>95</v>
      </c>
      <c r="K4" s="49" t="s">
        <v>74</v>
      </c>
      <c r="L4" s="49" t="s">
        <v>96</v>
      </c>
    </row>
    <row r="5" spans="2:12" x14ac:dyDescent="0.2">
      <c r="B5" s="50">
        <v>1</v>
      </c>
      <c r="C5" s="51" t="s">
        <v>39</v>
      </c>
      <c r="D5" s="52">
        <v>0</v>
      </c>
      <c r="E5" s="52">
        <v>0</v>
      </c>
      <c r="F5" s="52">
        <v>0.26863395206290003</v>
      </c>
      <c r="G5" s="52">
        <v>4.8234228451400005E-2</v>
      </c>
      <c r="H5" s="52">
        <v>0</v>
      </c>
      <c r="I5" s="52" t="s">
        <v>131</v>
      </c>
      <c r="J5" s="53">
        <v>0</v>
      </c>
      <c r="K5" s="53">
        <f>SUM(D5:J5)</f>
        <v>0.31686818051430005</v>
      </c>
      <c r="L5" s="52">
        <v>0</v>
      </c>
    </row>
    <row r="6" spans="2:12" x14ac:dyDescent="0.2">
      <c r="B6" s="50">
        <v>2</v>
      </c>
      <c r="C6" s="54" t="s">
        <v>40</v>
      </c>
      <c r="D6" s="52">
        <v>5.3993187105130991</v>
      </c>
      <c r="E6" s="52">
        <v>0.65748935461019997</v>
      </c>
      <c r="F6" s="52">
        <v>29.472901434380613</v>
      </c>
      <c r="G6" s="52">
        <v>2.8277185151663931</v>
      </c>
      <c r="H6" s="52">
        <v>0</v>
      </c>
      <c r="I6" s="52">
        <v>0.38290000000000002</v>
      </c>
      <c r="J6" s="53">
        <v>0</v>
      </c>
      <c r="K6" s="53">
        <f t="shared" ref="K6:K41" si="0">SUM(D6:J6)</f>
        <v>38.740328014670304</v>
      </c>
      <c r="L6" s="52">
        <v>0.27316979612109993</v>
      </c>
    </row>
    <row r="7" spans="2:12" x14ac:dyDescent="0.2">
      <c r="B7" s="50">
        <v>3</v>
      </c>
      <c r="C7" s="51" t="s">
        <v>41</v>
      </c>
      <c r="D7" s="52">
        <v>0</v>
      </c>
      <c r="E7" s="52">
        <v>1.9711642386999999E-2</v>
      </c>
      <c r="F7" s="52">
        <v>0.6782430599971998</v>
      </c>
      <c r="G7" s="52">
        <v>9.3031026451000001E-3</v>
      </c>
      <c r="H7" s="52">
        <v>0</v>
      </c>
      <c r="I7" s="52">
        <v>4.7999999999999996E-3</v>
      </c>
      <c r="J7" s="53">
        <v>0</v>
      </c>
      <c r="K7" s="53">
        <f t="shared" si="0"/>
        <v>0.71205780502929983</v>
      </c>
      <c r="L7" s="52">
        <v>5.91647658061E-2</v>
      </c>
    </row>
    <row r="8" spans="2:12" x14ac:dyDescent="0.2">
      <c r="B8" s="50">
        <v>4</v>
      </c>
      <c r="C8" s="54" t="s">
        <v>42</v>
      </c>
      <c r="D8" s="52">
        <v>4.1381489605782011</v>
      </c>
      <c r="E8" s="52">
        <v>6.1185388310302988</v>
      </c>
      <c r="F8" s="52">
        <v>13.436389419430736</v>
      </c>
      <c r="G8" s="52">
        <v>2.7257902380588011</v>
      </c>
      <c r="H8" s="52">
        <v>0</v>
      </c>
      <c r="I8" s="52">
        <v>0.1802</v>
      </c>
      <c r="J8" s="53">
        <v>0</v>
      </c>
      <c r="K8" s="53">
        <f t="shared" si="0"/>
        <v>26.599067449098037</v>
      </c>
      <c r="L8" s="52">
        <v>0.43356219392729983</v>
      </c>
    </row>
    <row r="9" spans="2:12" x14ac:dyDescent="0.2">
      <c r="B9" s="50">
        <v>5</v>
      </c>
      <c r="C9" s="54" t="s">
        <v>43</v>
      </c>
      <c r="D9" s="52">
        <v>1.3969885326097005</v>
      </c>
      <c r="E9" s="52">
        <v>1.7868146075443008</v>
      </c>
      <c r="F9" s="52">
        <v>42.361636491578537</v>
      </c>
      <c r="G9" s="52">
        <v>9.1711293543667143</v>
      </c>
      <c r="H9" s="52">
        <v>0</v>
      </c>
      <c r="I9" s="52">
        <v>0.83860000000000001</v>
      </c>
      <c r="J9" s="53">
        <v>0</v>
      </c>
      <c r="K9" s="53">
        <f t="shared" si="0"/>
        <v>55.555168986099247</v>
      </c>
      <c r="L9" s="52">
        <v>0.66324630543989904</v>
      </c>
    </row>
    <row r="10" spans="2:12" x14ac:dyDescent="0.2">
      <c r="B10" s="50">
        <v>6</v>
      </c>
      <c r="C10" s="54" t="s">
        <v>44</v>
      </c>
      <c r="D10" s="52">
        <v>69.674281360547894</v>
      </c>
      <c r="E10" s="52">
        <v>1.0851011830955004</v>
      </c>
      <c r="F10" s="52">
        <v>16.085724125787493</v>
      </c>
      <c r="G10" s="52">
        <v>1.9002185663176008</v>
      </c>
      <c r="H10" s="52">
        <v>0</v>
      </c>
      <c r="I10" s="52">
        <v>0.1394</v>
      </c>
      <c r="J10" s="53">
        <v>0</v>
      </c>
      <c r="K10" s="53">
        <f t="shared" si="0"/>
        <v>88.88472523574849</v>
      </c>
      <c r="L10" s="52">
        <v>0.26529936302869978</v>
      </c>
    </row>
    <row r="11" spans="2:12" x14ac:dyDescent="0.2">
      <c r="B11" s="50">
        <v>7</v>
      </c>
      <c r="C11" s="54" t="s">
        <v>45</v>
      </c>
      <c r="D11" s="52">
        <v>58.503280725447496</v>
      </c>
      <c r="E11" s="52">
        <v>19.865012428955708</v>
      </c>
      <c r="F11" s="52">
        <v>35.912522175067323</v>
      </c>
      <c r="G11" s="52">
        <v>10.266280475762489</v>
      </c>
      <c r="H11" s="52">
        <v>0</v>
      </c>
      <c r="I11" s="52" t="s">
        <v>131</v>
      </c>
      <c r="J11" s="53">
        <v>0</v>
      </c>
      <c r="K11" s="53">
        <f t="shared" si="0"/>
        <v>124.54709580523301</v>
      </c>
      <c r="L11" s="52">
        <v>0.39306499770179976</v>
      </c>
    </row>
    <row r="12" spans="2:12" x14ac:dyDescent="0.2">
      <c r="B12" s="50">
        <v>8</v>
      </c>
      <c r="C12" s="51" t="s">
        <v>46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3">
        <v>0</v>
      </c>
      <c r="K12" s="53">
        <f t="shared" si="0"/>
        <v>0</v>
      </c>
      <c r="L12" s="52">
        <v>0</v>
      </c>
    </row>
    <row r="13" spans="2:12" x14ac:dyDescent="0.2">
      <c r="B13" s="50">
        <v>9</v>
      </c>
      <c r="C13" s="51" t="s">
        <v>47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3">
        <v>0</v>
      </c>
      <c r="K13" s="53">
        <f t="shared" si="0"/>
        <v>0</v>
      </c>
      <c r="L13" s="52">
        <v>0</v>
      </c>
    </row>
    <row r="14" spans="2:12" x14ac:dyDescent="0.2">
      <c r="B14" s="50">
        <v>10</v>
      </c>
      <c r="C14" s="54" t="s">
        <v>48</v>
      </c>
      <c r="D14" s="52">
        <v>0.93918644383829997</v>
      </c>
      <c r="E14" s="52">
        <v>0.51183092996719992</v>
      </c>
      <c r="F14" s="52">
        <v>8.8214655589543032</v>
      </c>
      <c r="G14" s="52">
        <v>1.6264627433489016</v>
      </c>
      <c r="H14" s="52">
        <v>0</v>
      </c>
      <c r="I14" s="52">
        <v>8.3799999999999999E-2</v>
      </c>
      <c r="J14" s="53">
        <v>0</v>
      </c>
      <c r="K14" s="53">
        <f t="shared" si="0"/>
        <v>11.982745676108706</v>
      </c>
      <c r="L14" s="52">
        <v>0.36635892654529995</v>
      </c>
    </row>
    <row r="15" spans="2:12" x14ac:dyDescent="0.2">
      <c r="B15" s="50">
        <v>11</v>
      </c>
      <c r="C15" s="54" t="s">
        <v>49</v>
      </c>
      <c r="D15" s="52">
        <v>130.0477611985184</v>
      </c>
      <c r="E15" s="52">
        <v>30.640081479211634</v>
      </c>
      <c r="F15" s="52">
        <v>116.40799770046647</v>
      </c>
      <c r="G15" s="52">
        <v>14.136520146614986</v>
      </c>
      <c r="H15" s="52">
        <v>0</v>
      </c>
      <c r="I15" s="52">
        <v>0.82610000000000006</v>
      </c>
      <c r="J15" s="53">
        <v>0</v>
      </c>
      <c r="K15" s="53">
        <f t="shared" si="0"/>
        <v>292.05846052481149</v>
      </c>
      <c r="L15" s="52">
        <v>1.7652778987173974</v>
      </c>
    </row>
    <row r="16" spans="2:12" x14ac:dyDescent="0.2">
      <c r="B16" s="50">
        <v>12</v>
      </c>
      <c r="C16" s="54" t="s">
        <v>50</v>
      </c>
      <c r="D16" s="52">
        <v>73.771111800122597</v>
      </c>
      <c r="E16" s="52">
        <v>6.0520458580280021</v>
      </c>
      <c r="F16" s="52">
        <v>54.639065310956703</v>
      </c>
      <c r="G16" s="52">
        <v>8.2734980889357175</v>
      </c>
      <c r="H16" s="52">
        <v>0</v>
      </c>
      <c r="I16" s="52">
        <v>0.58799999999999997</v>
      </c>
      <c r="J16" s="53">
        <v>0</v>
      </c>
      <c r="K16" s="53">
        <f t="shared" si="0"/>
        <v>143.32372105804302</v>
      </c>
      <c r="L16" s="52">
        <v>0.80488878924939866</v>
      </c>
    </row>
    <row r="17" spans="2:12" x14ac:dyDescent="0.2">
      <c r="B17" s="50">
        <v>13</v>
      </c>
      <c r="C17" s="54" t="s">
        <v>51</v>
      </c>
      <c r="D17" s="52">
        <v>9.6472170872894996</v>
      </c>
      <c r="E17" s="52">
        <v>0.7542053881926003</v>
      </c>
      <c r="F17" s="52">
        <v>17.706975819694428</v>
      </c>
      <c r="G17" s="52">
        <v>2.0283206072527995</v>
      </c>
      <c r="H17" s="52">
        <v>0</v>
      </c>
      <c r="I17" s="52">
        <v>4.4499999999999998E-2</v>
      </c>
      <c r="J17" s="53">
        <v>0</v>
      </c>
      <c r="K17" s="53">
        <f t="shared" si="0"/>
        <v>30.181218902429325</v>
      </c>
      <c r="L17" s="52">
        <v>0.26903562754409999</v>
      </c>
    </row>
    <row r="18" spans="2:12" x14ac:dyDescent="0.2">
      <c r="B18" s="50">
        <v>14</v>
      </c>
      <c r="C18" s="54" t="s">
        <v>52</v>
      </c>
      <c r="D18" s="52">
        <v>0.14774246077370001</v>
      </c>
      <c r="E18" s="52">
        <v>0.16466701432170003</v>
      </c>
      <c r="F18" s="52">
        <v>10.47343362523284</v>
      </c>
      <c r="G18" s="52">
        <v>1.4909554328977004</v>
      </c>
      <c r="H18" s="52">
        <v>0</v>
      </c>
      <c r="I18" s="52">
        <v>1.9699999999999999E-2</v>
      </c>
      <c r="J18" s="53">
        <v>0</v>
      </c>
      <c r="K18" s="53">
        <f t="shared" si="0"/>
        <v>12.29649853322594</v>
      </c>
      <c r="L18" s="52">
        <v>5.4181186837700013E-2</v>
      </c>
    </row>
    <row r="19" spans="2:12" x14ac:dyDescent="0.2">
      <c r="B19" s="50">
        <v>15</v>
      </c>
      <c r="C19" s="54" t="s">
        <v>53</v>
      </c>
      <c r="D19" s="52">
        <v>1.872245906965599</v>
      </c>
      <c r="E19" s="52">
        <v>0.56524977370609975</v>
      </c>
      <c r="F19" s="52">
        <v>33.890470101544075</v>
      </c>
      <c r="G19" s="52">
        <v>4.3542565975532819</v>
      </c>
      <c r="H19" s="52">
        <v>0</v>
      </c>
      <c r="I19" s="52">
        <v>1.6E-2</v>
      </c>
      <c r="J19" s="53">
        <v>0</v>
      </c>
      <c r="K19" s="53">
        <f t="shared" si="0"/>
        <v>40.698222379769049</v>
      </c>
      <c r="L19" s="52">
        <v>0.34819154744260034</v>
      </c>
    </row>
    <row r="20" spans="2:12" x14ac:dyDescent="0.2">
      <c r="B20" s="50">
        <v>16</v>
      </c>
      <c r="C20" s="54" t="s">
        <v>54</v>
      </c>
      <c r="D20" s="52">
        <v>348.67796812224503</v>
      </c>
      <c r="E20" s="52">
        <v>60.448150467011367</v>
      </c>
      <c r="F20" s="52">
        <v>161.66497816808265</v>
      </c>
      <c r="G20" s="52">
        <v>22.763593004631328</v>
      </c>
      <c r="H20" s="52">
        <v>0</v>
      </c>
      <c r="I20" s="52">
        <v>2.1667000000000001</v>
      </c>
      <c r="J20" s="53">
        <v>0</v>
      </c>
      <c r="K20" s="53">
        <f t="shared" si="0"/>
        <v>595.72138976197039</v>
      </c>
      <c r="L20" s="52">
        <v>1.9324151644244003</v>
      </c>
    </row>
    <row r="21" spans="2:12" x14ac:dyDescent="0.2">
      <c r="B21" s="50">
        <v>17</v>
      </c>
      <c r="C21" s="54" t="s">
        <v>55</v>
      </c>
      <c r="D21" s="52">
        <v>166.79012686609295</v>
      </c>
      <c r="E21" s="52">
        <v>3.9571738122880973</v>
      </c>
      <c r="F21" s="52">
        <v>43.427949106566246</v>
      </c>
      <c r="G21" s="52">
        <v>6.7221023460959106</v>
      </c>
      <c r="H21" s="52">
        <v>0</v>
      </c>
      <c r="I21" s="52">
        <v>0.45589999999999997</v>
      </c>
      <c r="J21" s="53">
        <v>0</v>
      </c>
      <c r="K21" s="53">
        <f t="shared" si="0"/>
        <v>221.35325213104321</v>
      </c>
      <c r="L21" s="52">
        <v>0.58189623850359973</v>
      </c>
    </row>
    <row r="22" spans="2:12" x14ac:dyDescent="0.2">
      <c r="B22" s="50">
        <v>18</v>
      </c>
      <c r="C22" s="51" t="s">
        <v>56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3">
        <v>0</v>
      </c>
      <c r="K22" s="53">
        <f t="shared" si="0"/>
        <v>0</v>
      </c>
      <c r="L22" s="52">
        <v>0</v>
      </c>
    </row>
    <row r="23" spans="2:12" x14ac:dyDescent="0.2">
      <c r="B23" s="50">
        <v>19</v>
      </c>
      <c r="C23" s="54" t="s">
        <v>57</v>
      </c>
      <c r="D23" s="52">
        <v>14.758731522053994</v>
      </c>
      <c r="E23" s="52">
        <v>34.838913108655262</v>
      </c>
      <c r="F23" s="52">
        <v>100.16631183659445</v>
      </c>
      <c r="G23" s="52">
        <v>19.327045003890198</v>
      </c>
      <c r="H23" s="52">
        <v>0</v>
      </c>
      <c r="I23" s="52">
        <v>1.5114999999999998</v>
      </c>
      <c r="J23" s="53">
        <v>0</v>
      </c>
      <c r="K23" s="53">
        <f t="shared" si="0"/>
        <v>170.6025014711939</v>
      </c>
      <c r="L23" s="52">
        <v>0.80052828439620138</v>
      </c>
    </row>
    <row r="24" spans="2:12" x14ac:dyDescent="0.2">
      <c r="B24" s="50">
        <v>20</v>
      </c>
      <c r="C24" s="54" t="s">
        <v>58</v>
      </c>
      <c r="D24" s="52">
        <v>804.59481084223967</v>
      </c>
      <c r="E24" s="52">
        <v>187.97250289493769</v>
      </c>
      <c r="F24" s="52">
        <v>921.95180900147295</v>
      </c>
      <c r="G24" s="52">
        <v>89.369089531762441</v>
      </c>
      <c r="H24" s="52">
        <v>0</v>
      </c>
      <c r="I24" s="52">
        <v>43.124207689999992</v>
      </c>
      <c r="J24" s="53">
        <v>0</v>
      </c>
      <c r="K24" s="53">
        <f t="shared" si="0"/>
        <v>2047.0124199604129</v>
      </c>
      <c r="L24" s="52">
        <v>10.300582114195805</v>
      </c>
    </row>
    <row r="25" spans="2:12" x14ac:dyDescent="0.2">
      <c r="B25" s="50">
        <v>21</v>
      </c>
      <c r="C25" s="51" t="s">
        <v>59</v>
      </c>
      <c r="D25" s="52">
        <v>0</v>
      </c>
      <c r="E25" s="52">
        <v>1.7719112899999999E-4</v>
      </c>
      <c r="F25" s="52">
        <v>0.51638511738100035</v>
      </c>
      <c r="G25" s="52">
        <v>7.6390651322399986E-2</v>
      </c>
      <c r="H25" s="52">
        <v>0</v>
      </c>
      <c r="I25" s="52" t="s">
        <v>131</v>
      </c>
      <c r="J25" s="53">
        <v>0</v>
      </c>
      <c r="K25" s="53">
        <f t="shared" si="0"/>
        <v>0.59295295983240037</v>
      </c>
      <c r="L25" s="52">
        <v>2.0099999999999999E-7</v>
      </c>
    </row>
    <row r="26" spans="2:12" x14ac:dyDescent="0.2">
      <c r="B26" s="50">
        <v>22</v>
      </c>
      <c r="C26" s="54" t="s">
        <v>60</v>
      </c>
      <c r="D26" s="52">
        <v>3.3856516483799996E-2</v>
      </c>
      <c r="E26" s="52">
        <v>9.1405469675999995E-3</v>
      </c>
      <c r="F26" s="52">
        <v>1.0772856837315992</v>
      </c>
      <c r="G26" s="52">
        <v>7.8844329998E-3</v>
      </c>
      <c r="H26" s="52">
        <v>0</v>
      </c>
      <c r="I26" s="52">
        <v>0.2681</v>
      </c>
      <c r="J26" s="53">
        <v>0</v>
      </c>
      <c r="K26" s="53">
        <f t="shared" si="0"/>
        <v>1.3962671801827993</v>
      </c>
      <c r="L26" s="52">
        <v>2.1018505321900003E-2</v>
      </c>
    </row>
    <row r="27" spans="2:12" x14ac:dyDescent="0.2">
      <c r="B27" s="50">
        <v>23</v>
      </c>
      <c r="C27" s="51" t="s">
        <v>61</v>
      </c>
      <c r="D27" s="52">
        <v>0</v>
      </c>
      <c r="E27" s="52">
        <v>1.2345E-5</v>
      </c>
      <c r="F27" s="52">
        <v>9.5228387089999996E-4</v>
      </c>
      <c r="G27" s="52">
        <v>0</v>
      </c>
      <c r="H27" s="52">
        <v>0</v>
      </c>
      <c r="I27" s="52" t="s">
        <v>131</v>
      </c>
      <c r="J27" s="53">
        <v>0</v>
      </c>
      <c r="K27" s="53">
        <f t="shared" si="0"/>
        <v>9.6462887089999994E-4</v>
      </c>
      <c r="L27" s="52">
        <v>2.8417584192000005E-3</v>
      </c>
    </row>
    <row r="28" spans="2:12" x14ac:dyDescent="0.2">
      <c r="B28" s="50">
        <v>24</v>
      </c>
      <c r="C28" s="51" t="s">
        <v>62</v>
      </c>
      <c r="D28" s="52">
        <v>0.23042631316080003</v>
      </c>
      <c r="E28" s="52">
        <v>2.0515388064E-3</v>
      </c>
      <c r="F28" s="52">
        <v>3.0017617456665007</v>
      </c>
      <c r="G28" s="52">
        <v>4.8651177386900002E-2</v>
      </c>
      <c r="H28" s="52">
        <v>0</v>
      </c>
      <c r="I28" s="52">
        <v>0.1139</v>
      </c>
      <c r="J28" s="53">
        <v>0</v>
      </c>
      <c r="K28" s="53">
        <f t="shared" si="0"/>
        <v>3.3967907750206008</v>
      </c>
      <c r="L28" s="52">
        <v>1.5963485193300004E-2</v>
      </c>
    </row>
    <row r="29" spans="2:12" x14ac:dyDescent="0.2">
      <c r="B29" s="50">
        <v>25</v>
      </c>
      <c r="C29" s="54" t="s">
        <v>63</v>
      </c>
      <c r="D29" s="52">
        <v>98.931045748119971</v>
      </c>
      <c r="E29" s="52">
        <v>12.09158999492149</v>
      </c>
      <c r="F29" s="52">
        <v>203.51817244151437</v>
      </c>
      <c r="G29" s="52">
        <v>18.197910090261107</v>
      </c>
      <c r="H29" s="52">
        <v>0</v>
      </c>
      <c r="I29" s="52">
        <v>2.4443999999999999</v>
      </c>
      <c r="J29" s="53">
        <v>0</v>
      </c>
      <c r="K29" s="53">
        <f t="shared" si="0"/>
        <v>335.18311827481693</v>
      </c>
      <c r="L29" s="52">
        <v>1.5241765989819991</v>
      </c>
    </row>
    <row r="30" spans="2:12" x14ac:dyDescent="0.2">
      <c r="B30" s="50">
        <v>26</v>
      </c>
      <c r="C30" s="54" t="s">
        <v>64</v>
      </c>
      <c r="D30" s="52">
        <v>15.595727598698501</v>
      </c>
      <c r="E30" s="52">
        <v>3.7062202318924031</v>
      </c>
      <c r="F30" s="52">
        <v>39.184416265101042</v>
      </c>
      <c r="G30" s="52">
        <v>13.109027430983557</v>
      </c>
      <c r="H30" s="52">
        <v>0</v>
      </c>
      <c r="I30" s="52">
        <v>0.66890000000000005</v>
      </c>
      <c r="J30" s="53">
        <v>0</v>
      </c>
      <c r="K30" s="53">
        <f t="shared" si="0"/>
        <v>72.264291526675493</v>
      </c>
      <c r="L30" s="52">
        <v>0.58725560011980005</v>
      </c>
    </row>
    <row r="31" spans="2:12" x14ac:dyDescent="0.2">
      <c r="B31" s="50">
        <v>27</v>
      </c>
      <c r="C31" s="54" t="s">
        <v>15</v>
      </c>
      <c r="D31" s="52">
        <v>2.3271999999999998E-4</v>
      </c>
      <c r="E31" s="52">
        <v>9.945460925800001E-2</v>
      </c>
      <c r="F31" s="52">
        <v>2.5667160971863998</v>
      </c>
      <c r="G31" s="52">
        <v>0.21421785061210002</v>
      </c>
      <c r="H31" s="52">
        <v>0</v>
      </c>
      <c r="I31" s="52">
        <v>0.98220000000000007</v>
      </c>
      <c r="J31" s="53">
        <v>0</v>
      </c>
      <c r="K31" s="53">
        <f t="shared" si="0"/>
        <v>3.8628212770564998</v>
      </c>
      <c r="L31" s="52">
        <v>5.742521461249999E-2</v>
      </c>
    </row>
    <row r="32" spans="2:12" x14ac:dyDescent="0.2">
      <c r="B32" s="50">
        <v>28</v>
      </c>
      <c r="C32" s="54" t="s">
        <v>65</v>
      </c>
      <c r="D32" s="52">
        <v>1.8178985451499999E-2</v>
      </c>
      <c r="E32" s="52">
        <v>1.7173735805E-3</v>
      </c>
      <c r="F32" s="52">
        <v>1.9909971625083998</v>
      </c>
      <c r="G32" s="52">
        <v>4.7946539289300004E-2</v>
      </c>
      <c r="H32" s="52">
        <v>0</v>
      </c>
      <c r="I32" s="52" t="s">
        <v>131</v>
      </c>
      <c r="J32" s="53">
        <v>0</v>
      </c>
      <c r="K32" s="53">
        <f t="shared" si="0"/>
        <v>2.0588400608296995</v>
      </c>
      <c r="L32" s="52">
        <v>2.0373126354599997E-2</v>
      </c>
    </row>
    <row r="33" spans="2:12" x14ac:dyDescent="0.2">
      <c r="B33" s="50">
        <v>29</v>
      </c>
      <c r="C33" s="54" t="s">
        <v>66</v>
      </c>
      <c r="D33" s="52">
        <v>4.9832050775455015</v>
      </c>
      <c r="E33" s="52">
        <v>3.8839923054772969</v>
      </c>
      <c r="F33" s="52">
        <v>32.746378486392686</v>
      </c>
      <c r="G33" s="52">
        <v>4.2719629382009003</v>
      </c>
      <c r="H33" s="52">
        <v>0</v>
      </c>
      <c r="I33" s="52">
        <v>0.18959999999999999</v>
      </c>
      <c r="J33" s="53">
        <v>0</v>
      </c>
      <c r="K33" s="53">
        <f t="shared" si="0"/>
        <v>46.075138807616383</v>
      </c>
      <c r="L33" s="52">
        <v>0.56996105750759984</v>
      </c>
    </row>
    <row r="34" spans="2:12" x14ac:dyDescent="0.2">
      <c r="B34" s="50">
        <v>30</v>
      </c>
      <c r="C34" s="54" t="s">
        <v>67</v>
      </c>
      <c r="D34" s="52">
        <v>10.259519359669799</v>
      </c>
      <c r="E34" s="52">
        <v>3.9212919014782988</v>
      </c>
      <c r="F34" s="52">
        <v>63.664380307123068</v>
      </c>
      <c r="G34" s="52">
        <v>7.7266344885561073</v>
      </c>
      <c r="H34" s="52">
        <v>0</v>
      </c>
      <c r="I34" s="52">
        <v>1.0383</v>
      </c>
      <c r="J34" s="53">
        <v>0</v>
      </c>
      <c r="K34" s="53">
        <f t="shared" si="0"/>
        <v>86.610126056827269</v>
      </c>
      <c r="L34" s="52">
        <v>1.0728575488590997</v>
      </c>
    </row>
    <row r="35" spans="2:12" x14ac:dyDescent="0.2">
      <c r="B35" s="50">
        <v>31</v>
      </c>
      <c r="C35" s="51" t="s">
        <v>68</v>
      </c>
      <c r="D35" s="52">
        <v>0.34487558006449998</v>
      </c>
      <c r="E35" s="52">
        <v>0.3333932577741</v>
      </c>
      <c r="F35" s="52">
        <v>0.94814785502520038</v>
      </c>
      <c r="G35" s="52">
        <v>0.20059862164390002</v>
      </c>
      <c r="H35" s="52">
        <v>0</v>
      </c>
      <c r="I35" s="52" t="s">
        <v>131</v>
      </c>
      <c r="J35" s="53">
        <v>0</v>
      </c>
      <c r="K35" s="53">
        <f t="shared" si="0"/>
        <v>1.8270153145077004</v>
      </c>
      <c r="L35" s="52">
        <v>5.7676564450999994E-2</v>
      </c>
    </row>
    <row r="36" spans="2:12" x14ac:dyDescent="0.2">
      <c r="B36" s="50">
        <v>32</v>
      </c>
      <c r="C36" s="54" t="s">
        <v>69</v>
      </c>
      <c r="D36" s="52">
        <v>110.57687432837736</v>
      </c>
      <c r="E36" s="52">
        <v>16.659909713762019</v>
      </c>
      <c r="F36" s="52">
        <v>91.612377215236165</v>
      </c>
      <c r="G36" s="52">
        <v>13.724680260656479</v>
      </c>
      <c r="H36" s="52">
        <v>0</v>
      </c>
      <c r="I36" s="52">
        <v>1.9122000000000001</v>
      </c>
      <c r="J36" s="53">
        <v>0</v>
      </c>
      <c r="K36" s="53">
        <f t="shared" si="0"/>
        <v>234.48604151803204</v>
      </c>
      <c r="L36" s="52">
        <v>1.8032770696311962</v>
      </c>
    </row>
    <row r="37" spans="2:12" x14ac:dyDescent="0.2">
      <c r="B37" s="50">
        <v>33</v>
      </c>
      <c r="C37" s="54" t="s">
        <v>114</v>
      </c>
      <c r="D37" s="52">
        <v>191.80264215910461</v>
      </c>
      <c r="E37" s="52">
        <v>8.5685935210789044</v>
      </c>
      <c r="F37" s="52">
        <v>103.72082233438458</v>
      </c>
      <c r="G37" s="52">
        <v>11.149465845711735</v>
      </c>
      <c r="H37" s="52">
        <v>0</v>
      </c>
      <c r="I37" s="52">
        <v>0.68530000000000002</v>
      </c>
      <c r="J37" s="53">
        <v>0</v>
      </c>
      <c r="K37" s="53">
        <f t="shared" si="0"/>
        <v>315.9268238602798</v>
      </c>
      <c r="L37" s="52">
        <v>1.3941877852993978</v>
      </c>
    </row>
    <row r="38" spans="2:12" x14ac:dyDescent="0.2">
      <c r="B38" s="50">
        <v>34</v>
      </c>
      <c r="C38" s="54" t="s">
        <v>70</v>
      </c>
      <c r="D38" s="52">
        <v>0.17815641680640001</v>
      </c>
      <c r="E38" s="52">
        <v>1.23957029354E-2</v>
      </c>
      <c r="F38" s="52">
        <v>4.2860181653292058</v>
      </c>
      <c r="G38" s="52">
        <v>2.0400545143177999</v>
      </c>
      <c r="H38" s="52">
        <v>0</v>
      </c>
      <c r="I38" s="52">
        <v>4.9000000000000002E-2</v>
      </c>
      <c r="J38" s="53">
        <v>0</v>
      </c>
      <c r="K38" s="53">
        <f t="shared" si="0"/>
        <v>6.5656247993888064</v>
      </c>
      <c r="L38" s="52">
        <v>1.1800404580599999E-2</v>
      </c>
    </row>
    <row r="39" spans="2:12" x14ac:dyDescent="0.2">
      <c r="B39" s="50">
        <v>35</v>
      </c>
      <c r="C39" s="54" t="s">
        <v>71</v>
      </c>
      <c r="D39" s="52">
        <v>24.347008161825073</v>
      </c>
      <c r="E39" s="52">
        <v>37.428702467874857</v>
      </c>
      <c r="F39" s="52">
        <v>206.68215206833108</v>
      </c>
      <c r="G39" s="52">
        <v>33.190593773353264</v>
      </c>
      <c r="H39" s="52">
        <v>0</v>
      </c>
      <c r="I39" s="52">
        <v>1.3284</v>
      </c>
      <c r="J39" s="53">
        <v>0</v>
      </c>
      <c r="K39" s="53">
        <f t="shared" si="0"/>
        <v>302.97685647138428</v>
      </c>
      <c r="L39" s="52">
        <v>1.5622064349982019</v>
      </c>
    </row>
    <row r="40" spans="2:12" x14ac:dyDescent="0.2">
      <c r="B40" s="50">
        <v>36</v>
      </c>
      <c r="C40" s="54" t="s">
        <v>72</v>
      </c>
      <c r="D40" s="52">
        <v>16.9927458331283</v>
      </c>
      <c r="E40" s="52">
        <v>2.6472059321270001</v>
      </c>
      <c r="F40" s="52">
        <v>14.671551335247429</v>
      </c>
      <c r="G40" s="52">
        <v>1.3717136931861003</v>
      </c>
      <c r="H40" s="52">
        <v>0</v>
      </c>
      <c r="I40" s="52" t="s">
        <v>131</v>
      </c>
      <c r="J40" s="53">
        <v>0</v>
      </c>
      <c r="K40" s="53">
        <f t="shared" si="0"/>
        <v>35.683216793688835</v>
      </c>
      <c r="L40" s="52">
        <v>0.32529766928539983</v>
      </c>
    </row>
    <row r="41" spans="2:12" x14ac:dyDescent="0.2">
      <c r="B41" s="50">
        <v>37</v>
      </c>
      <c r="C41" s="54" t="s">
        <v>73</v>
      </c>
      <c r="D41" s="52">
        <v>84.944688466925683</v>
      </c>
      <c r="E41" s="52">
        <v>17.484139344044493</v>
      </c>
      <c r="F41" s="52">
        <v>139.05297335675044</v>
      </c>
      <c r="G41" s="52">
        <v>24.506056995214408</v>
      </c>
      <c r="H41" s="52">
        <v>0</v>
      </c>
      <c r="I41" s="52">
        <v>3.8681000000000001</v>
      </c>
      <c r="J41" s="53">
        <v>0</v>
      </c>
      <c r="K41" s="53">
        <f t="shared" si="0"/>
        <v>269.85595816293505</v>
      </c>
      <c r="L41" s="52">
        <v>3.0738213937387955</v>
      </c>
    </row>
    <row r="42" spans="2:12" s="59" customFormat="1" ht="15" x14ac:dyDescent="0.2">
      <c r="B42" s="49" t="s">
        <v>11</v>
      </c>
      <c r="C42" s="55"/>
      <c r="D42" s="56">
        <f t="shared" ref="D42:L42" si="1">SUM(D5:D41)</f>
        <v>2249.5981038051973</v>
      </c>
      <c r="E42" s="57">
        <f>SUM(E5:E41)</f>
        <v>462.28747675205051</v>
      </c>
      <c r="F42" s="57">
        <f t="shared" si="1"/>
        <v>2516.6079948086499</v>
      </c>
      <c r="G42" s="57">
        <f>SUM(G5:G41)</f>
        <v>326.92430728744762</v>
      </c>
      <c r="H42" s="58">
        <f t="shared" si="1"/>
        <v>0</v>
      </c>
      <c r="I42" s="58">
        <f t="shared" si="1"/>
        <v>63.930707689999984</v>
      </c>
      <c r="J42" s="58">
        <f t="shared" si="1"/>
        <v>0</v>
      </c>
      <c r="K42" s="58">
        <f t="shared" si="1"/>
        <v>5619.3485903433448</v>
      </c>
      <c r="L42" s="58">
        <f t="shared" si="1"/>
        <v>31.411003618235998</v>
      </c>
    </row>
    <row r="43" spans="2:12" x14ac:dyDescent="0.2">
      <c r="B43" s="48" t="s">
        <v>89</v>
      </c>
    </row>
    <row r="44" spans="2:12" x14ac:dyDescent="0.2">
      <c r="K44" s="60"/>
      <c r="L44" s="60"/>
    </row>
    <row r="45" spans="2:12" s="60" customFormat="1" x14ac:dyDescent="0.2"/>
    <row r="46" spans="2:12" s="60" customFormat="1" x14ac:dyDescent="0.2"/>
    <row r="47" spans="2:12" s="60" customFormat="1" x14ac:dyDescent="0.2"/>
    <row r="48" spans="2:12" x14ac:dyDescent="0.2">
      <c r="I48" s="60"/>
    </row>
    <row r="49" spans="9:9" x14ac:dyDescent="0.2">
      <c r="I49" s="60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2019-08-08T12:25:15Z</dcterms:modified>
</cp:coreProperties>
</file>